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Z24" i="3" l="1"/>
  <c r="AA14" i="3"/>
  <c r="Z41" i="3"/>
  <c r="Z18" i="3"/>
  <c r="K80" i="1"/>
  <c r="E80" i="1"/>
  <c r="I79" i="1"/>
  <c r="I78" i="1"/>
  <c r="I77" i="1"/>
  <c r="I76" i="1"/>
  <c r="I75" i="1"/>
  <c r="I80" i="1" l="1"/>
  <c r="F22" i="4" l="1"/>
  <c r="T21" i="4"/>
  <c r="R21" i="4"/>
  <c r="O21" i="4"/>
  <c r="L21" i="4"/>
  <c r="I21" i="4"/>
  <c r="T19" i="4"/>
  <c r="R19" i="4"/>
  <c r="L19" i="4"/>
  <c r="I19" i="4"/>
  <c r="T18" i="4"/>
  <c r="R18" i="4"/>
  <c r="O18" i="4"/>
  <c r="L18" i="4"/>
  <c r="I18" i="4"/>
  <c r="T17" i="4"/>
  <c r="R17" i="4"/>
  <c r="O17" i="4"/>
  <c r="L17" i="4"/>
  <c r="I17" i="4"/>
  <c r="T16" i="4"/>
  <c r="R16" i="4"/>
  <c r="O16" i="4"/>
  <c r="L16" i="4"/>
  <c r="I16" i="4"/>
  <c r="T15" i="4"/>
  <c r="S15" i="4"/>
  <c r="R15" i="4"/>
  <c r="O15" i="4"/>
  <c r="L15" i="4"/>
  <c r="I15" i="4"/>
  <c r="T14" i="4"/>
  <c r="U14" i="4" s="1"/>
  <c r="R14" i="4"/>
  <c r="O14" i="4"/>
  <c r="L14" i="4"/>
  <c r="I14" i="4"/>
  <c r="S13" i="4"/>
  <c r="T12" i="4"/>
  <c r="S12" i="4"/>
  <c r="R12" i="4"/>
  <c r="O12" i="4"/>
  <c r="L12" i="4"/>
  <c r="I12" i="4"/>
  <c r="S11" i="4"/>
  <c r="T10" i="4"/>
  <c r="S10" i="4"/>
  <c r="R10" i="4"/>
  <c r="O10" i="4"/>
  <c r="I10" i="4"/>
  <c r="T9" i="4"/>
  <c r="R9" i="4"/>
  <c r="O9" i="4"/>
  <c r="L9" i="4"/>
  <c r="I9" i="4"/>
  <c r="T8" i="4"/>
  <c r="R8" i="4"/>
  <c r="O8" i="4"/>
  <c r="L8" i="4"/>
  <c r="I8" i="4"/>
  <c r="T7" i="4"/>
  <c r="U7" i="4" s="1"/>
  <c r="R7" i="4"/>
  <c r="O7" i="4"/>
  <c r="L7" i="4"/>
  <c r="I7" i="4"/>
  <c r="T6" i="4"/>
  <c r="U6" i="4" s="1"/>
  <c r="R6" i="4"/>
  <c r="O6" i="4"/>
  <c r="L6" i="4"/>
  <c r="I6" i="4"/>
  <c r="T5" i="4"/>
  <c r="U5" i="4" s="1"/>
  <c r="R5" i="4"/>
  <c r="O5" i="4"/>
  <c r="L5" i="4"/>
  <c r="I5" i="4"/>
  <c r="S4" i="4"/>
  <c r="Q4" i="4"/>
  <c r="Q22" i="4" s="1"/>
  <c r="Q50" i="4" s="1"/>
  <c r="N4" i="4"/>
  <c r="N22" i="4" s="1"/>
  <c r="N50" i="4" s="1"/>
  <c r="K4" i="4"/>
  <c r="K22" i="4" s="1"/>
  <c r="K50" i="4" s="1"/>
  <c r="H4" i="4"/>
  <c r="F51" i="4"/>
  <c r="T45" i="4"/>
  <c r="T51" i="4" s="1"/>
  <c r="S45" i="4"/>
  <c r="S51" i="4" s="1"/>
  <c r="Q45" i="4"/>
  <c r="Q51" i="4" s="1"/>
  <c r="P45" i="4"/>
  <c r="P51" i="4" s="1"/>
  <c r="N45" i="4"/>
  <c r="N51" i="4" s="1"/>
  <c r="M45" i="4"/>
  <c r="M51" i="4" s="1"/>
  <c r="K45" i="4"/>
  <c r="K51" i="4" s="1"/>
  <c r="J45" i="4"/>
  <c r="J51" i="4" s="1"/>
  <c r="H45" i="4"/>
  <c r="H51" i="4" s="1"/>
  <c r="G45" i="4"/>
  <c r="G51" i="4" s="1"/>
  <c r="P22" i="4"/>
  <c r="M22" i="4"/>
  <c r="M50" i="4" s="1"/>
  <c r="J22" i="4"/>
  <c r="G22" i="4"/>
  <c r="G50" i="4" s="1"/>
  <c r="F50" i="4"/>
  <c r="S22" i="4" l="1"/>
  <c r="S50" i="4" s="1"/>
  <c r="U15" i="4"/>
  <c r="T4" i="4"/>
  <c r="H22" i="4"/>
  <c r="H50" i="4" s="1"/>
  <c r="T22" i="4"/>
  <c r="T50" i="4" s="1"/>
  <c r="L22" i="4"/>
  <c r="L50" i="4" s="1"/>
  <c r="R22" i="4"/>
  <c r="R50" i="4" s="1"/>
  <c r="I22" i="4"/>
  <c r="I50" i="4" s="1"/>
  <c r="O22" i="4"/>
  <c r="O50" i="4" s="1"/>
  <c r="L45" i="4"/>
  <c r="L51" i="4" s="1"/>
  <c r="R45" i="4"/>
  <c r="R51" i="4" s="1"/>
  <c r="J50" i="4"/>
  <c r="P50" i="4"/>
  <c r="I45" i="4"/>
  <c r="I51" i="4" s="1"/>
  <c r="O45" i="4"/>
  <c r="O51" i="4" s="1"/>
  <c r="U45" i="4"/>
  <c r="U51" i="4" s="1"/>
  <c r="L8" i="2"/>
  <c r="O8" i="2"/>
  <c r="N8" i="2"/>
  <c r="M8" i="2"/>
  <c r="K8" i="2"/>
  <c r="AQ5" i="2"/>
  <c r="AP5" i="2"/>
  <c r="AO5" i="2"/>
  <c r="AN5" i="2"/>
  <c r="AM5" i="2"/>
  <c r="AG5" i="2"/>
  <c r="AE5" i="2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9" i="2"/>
  <c r="I5" i="2"/>
  <c r="H5" i="2"/>
  <c r="H9" i="2" s="1"/>
  <c r="G5" i="2"/>
  <c r="G9" i="2" s="1"/>
  <c r="G11" i="2" s="1"/>
  <c r="F5" i="2"/>
  <c r="F9" i="2" s="1"/>
  <c r="E5" i="2"/>
  <c r="E9" i="2" s="1"/>
  <c r="E11" i="2" s="1"/>
  <c r="U22" i="4" l="1"/>
  <c r="U50" i="4" s="1"/>
  <c r="I9" i="2"/>
  <c r="O9" i="2" s="1"/>
  <c r="K11" i="2"/>
  <c r="F11" i="2"/>
  <c r="N9" i="2"/>
  <c r="L9" i="2"/>
  <c r="M9" i="2"/>
  <c r="H11" i="2"/>
  <c r="I10" i="2"/>
  <c r="I11" i="2" l="1"/>
  <c r="AN57" i="1" l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H63" i="1" l="1"/>
  <c r="AH64" i="1"/>
  <c r="AH65" i="1"/>
  <c r="AH66" i="1"/>
  <c r="N35" i="1" l="1"/>
  <c r="M35" i="1"/>
  <c r="M37" i="1" l="1"/>
  <c r="L37" i="1"/>
  <c r="K37" i="1"/>
  <c r="L35" i="1"/>
  <c r="K35" i="1"/>
  <c r="P41" i="3" l="1"/>
  <c r="O41" i="3"/>
  <c r="N41" i="3"/>
  <c r="M41" i="3"/>
  <c r="I41" i="3"/>
  <c r="H41" i="3"/>
  <c r="G41" i="3"/>
  <c r="P18" i="3" l="1"/>
  <c r="O18" i="3"/>
  <c r="N18" i="3"/>
  <c r="M18" i="3"/>
  <c r="I18" i="3"/>
  <c r="H18" i="3"/>
  <c r="G18" i="3"/>
</calcChain>
</file>

<file path=xl/sharedStrings.xml><?xml version="1.0" encoding="utf-8"?>
<sst xmlns="http://schemas.openxmlformats.org/spreadsheetml/2006/main" count="1658" uniqueCount="617">
  <si>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</si>
  <si>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</si>
  <si>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</si>
  <si>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</si>
  <si>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</si>
  <si>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</si>
  <si>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</si>
  <si>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</si>
  <si>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</si>
  <si>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</si>
  <si>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</si>
  <si>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</si>
  <si>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</si>
  <si>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</si>
  <si>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</si>
  <si>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</si>
  <si>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</si>
  <si>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</si>
  <si>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</si>
  <si>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</si>
  <si>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</si>
  <si>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</si>
  <si>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</si>
  <si>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</si>
  <si>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</si>
  <si>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</si>
  <si>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</si>
  <si>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</si>
  <si>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</si>
  <si>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</si>
  <si>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</si>
  <si>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</si>
  <si>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</si>
  <si>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Kari Kuusiniemi</t>
  </si>
  <si>
    <t>11.</t>
  </si>
  <si>
    <t>Lippo</t>
  </si>
  <si>
    <t>1.</t>
  </si>
  <si>
    <t>Tahko</t>
  </si>
  <si>
    <t>3.</t>
  </si>
  <si>
    <t>5.</t>
  </si>
  <si>
    <t>HoNsU</t>
  </si>
  <si>
    <t>2.</t>
  </si>
  <si>
    <t>Kiri</t>
  </si>
  <si>
    <t>10.</t>
  </si>
  <si>
    <t>9.</t>
  </si>
  <si>
    <t>4.</t>
  </si>
  <si>
    <t>12.</t>
  </si>
  <si>
    <t>11.05. 1975  Lippo - KaMa  6-8</t>
  </si>
  <si>
    <t>Seurat</t>
  </si>
  <si>
    <t>HoNsU = Hongikon Nuorisoseuran Urheilijat  (1948)</t>
  </si>
  <si>
    <t>----</t>
  </si>
  <si>
    <t>Lippo = Oulun Lippo  (1955), kasvattajaseura</t>
  </si>
  <si>
    <t>Tahko = Hyvinkään Tahko  (1915)</t>
  </si>
  <si>
    <t>Kiri = Jyväskylän Kiri  (1930)</t>
  </si>
  <si>
    <t>4.9.1957   Oulu</t>
  </si>
  <si>
    <t>YKKÖSPESIS</t>
  </si>
  <si>
    <t>L+T</t>
  </si>
  <si>
    <t>7.</t>
  </si>
  <si>
    <t>6.</t>
  </si>
  <si>
    <t>8.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</si>
  <si>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</si>
  <si>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</si>
  <si>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</si>
  <si>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</si>
  <si>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</si>
  <si>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</si>
  <si>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</si>
  <si>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</si>
  <si>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</si>
  <si>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</si>
  <si>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</si>
  <si>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</si>
  <si>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</si>
  <si>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</si>
  <si>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6-12</t>
  </si>
  <si>
    <t>Länsi</t>
  </si>
  <si>
    <t>3p</t>
  </si>
  <si>
    <t>III p</t>
  </si>
  <si>
    <t>Aulis Paski</t>
  </si>
  <si>
    <t>09.08. 1981  Hyvinkää</t>
  </si>
  <si>
    <t xml:space="preserve">  4-4</t>
  </si>
  <si>
    <t>08.08. 1982  Stadion, Helsinki</t>
  </si>
  <si>
    <t>10-10</t>
  </si>
  <si>
    <t>II p</t>
  </si>
  <si>
    <t>21.08. 1983  Meilahti, Helsinki</t>
  </si>
  <si>
    <t xml:space="preserve">  3-11</t>
  </si>
  <si>
    <t>Itä</t>
  </si>
  <si>
    <t>Reijo Salo</t>
  </si>
  <si>
    <t>19.08. 1984  Stadion, Helsinki</t>
  </si>
  <si>
    <t>21-4</t>
  </si>
  <si>
    <t>s</t>
  </si>
  <si>
    <t>Pekka Arffman</t>
  </si>
  <si>
    <t>08.09. 1985  Stadion, Helsinki</t>
  </si>
  <si>
    <t>12-5</t>
  </si>
  <si>
    <t>3v</t>
  </si>
  <si>
    <t>Jorma Ahvenainen</t>
  </si>
  <si>
    <t>24.08. 1986  Stadion, Helsinki</t>
  </si>
  <si>
    <t xml:space="preserve">  6-4</t>
  </si>
  <si>
    <t>09.08. 1987  Stadion, Helsinki</t>
  </si>
  <si>
    <t xml:space="preserve">  7-5</t>
  </si>
  <si>
    <t>21.08. 1988  Vaasa</t>
  </si>
  <si>
    <t xml:space="preserve">  4-3</t>
  </si>
  <si>
    <t xml:space="preserve">  5-3</t>
  </si>
  <si>
    <t>2v</t>
  </si>
  <si>
    <t>I p</t>
  </si>
  <si>
    <t>Kari Stenberg</t>
  </si>
  <si>
    <t>22.07. 1990  Vimpeli</t>
  </si>
  <si>
    <t xml:space="preserve">  5-8</t>
  </si>
  <si>
    <t>Pekka Peltomäki</t>
  </si>
  <si>
    <t>5572</t>
  </si>
  <si>
    <t>21.07. 1991  Oulu</t>
  </si>
  <si>
    <t xml:space="preserve">  4-8</t>
  </si>
  <si>
    <t>1v</t>
  </si>
  <si>
    <t>Pasi Niemelä</t>
  </si>
  <si>
    <t>6114</t>
  </si>
  <si>
    <t>28.06. 1992  Seinäjoki</t>
  </si>
  <si>
    <t xml:space="preserve">  5-7</t>
  </si>
  <si>
    <t>5972</t>
  </si>
  <si>
    <t>24.07. 1994  Loimaa</t>
  </si>
  <si>
    <t xml:space="preserve">  0-1  (0-2, 1-1)</t>
  </si>
  <si>
    <t>jok</t>
  </si>
  <si>
    <t>Mauri Pyhälahti</t>
  </si>
  <si>
    <t>6008</t>
  </si>
  <si>
    <t>Ikä ensimmäisessä ottelussa</t>
  </si>
  <si>
    <t>22 v  11 kk  6 pv</t>
  </si>
  <si>
    <t>Nimetty Pesäpallon kunniagalleriaan 16.6.2012</t>
  </si>
  <si>
    <t xml:space="preserve"> LIITTO - LEHDISTÖ - KORTTI</t>
  </si>
  <si>
    <t xml:space="preserve">  Tulos</t>
  </si>
  <si>
    <t xml:space="preserve">  KL-%</t>
  </si>
  <si>
    <t>05.06. 1980  Tampere</t>
  </si>
  <si>
    <t>12-3</t>
  </si>
  <si>
    <t>Liitto</t>
  </si>
  <si>
    <t>03.06. 1981  Kitee</t>
  </si>
  <si>
    <t xml:space="preserve">  7-6</t>
  </si>
  <si>
    <t>04.07. 1982  Siilinjärvi</t>
  </si>
  <si>
    <t xml:space="preserve">  8-10</t>
  </si>
  <si>
    <t>01.06. 1983  Loimaa</t>
  </si>
  <si>
    <t xml:space="preserve">  0-5</t>
  </si>
  <si>
    <t>Lehdistö</t>
  </si>
  <si>
    <t>Seppo Uusi-Oukari</t>
  </si>
  <si>
    <t>12.06. 1985  Sotkamo</t>
  </si>
  <si>
    <t>13-4</t>
  </si>
  <si>
    <t>Aulis Väisänen</t>
  </si>
  <si>
    <t>06.06. 1986  Lahti</t>
  </si>
  <si>
    <t xml:space="preserve">  5-5</t>
  </si>
  <si>
    <t>k p</t>
  </si>
  <si>
    <t>Tuomo Olli</t>
  </si>
  <si>
    <t>21-9</t>
  </si>
  <si>
    <t>Stig Tainio</t>
  </si>
  <si>
    <t>17.06. 1988  Pihtipudas</t>
  </si>
  <si>
    <t>10-22</t>
  </si>
  <si>
    <t>sp</t>
  </si>
  <si>
    <t>Tapio Ristilä</t>
  </si>
  <si>
    <t>08.06. 1989  Tampere</t>
  </si>
  <si>
    <t xml:space="preserve">  4-6</t>
  </si>
  <si>
    <t>k p, I p</t>
  </si>
  <si>
    <t>2</t>
  </si>
  <si>
    <t>07.06. 1990  Hyvinkää</t>
  </si>
  <si>
    <t xml:space="preserve">  8-14</t>
  </si>
  <si>
    <t>29.05. 1991  Haaparanta</t>
  </si>
  <si>
    <t>Mikko Vitikainen</t>
  </si>
  <si>
    <t>26.05. 1992  Juva</t>
  </si>
  <si>
    <t>22 v  9 kk  1 pv</t>
  </si>
  <si>
    <t>10.08. 1980  Hippos, Jyväskylä</t>
  </si>
  <si>
    <t>13.08. 1989  Imatra</t>
  </si>
  <si>
    <t>A-POJAT</t>
  </si>
  <si>
    <t>24.08. 1974  Imatra</t>
  </si>
  <si>
    <t>Hannu Virta</t>
  </si>
  <si>
    <t>23.08. 1975  Ikaalinen</t>
  </si>
  <si>
    <t xml:space="preserve">  8-6</t>
  </si>
  <si>
    <t>Tero Rancken</t>
  </si>
  <si>
    <t>04.08. 1976  Seinäjoki</t>
  </si>
  <si>
    <t xml:space="preserve">  9-2</t>
  </si>
  <si>
    <t>Vesa Lipsanen</t>
  </si>
  <si>
    <t>1-1-0</t>
  </si>
  <si>
    <t>3-1-1</t>
  </si>
  <si>
    <t>1-0-1</t>
  </si>
  <si>
    <t>0-2-1</t>
  </si>
  <si>
    <t>1-2-0</t>
  </si>
  <si>
    <t>3-2-0</t>
  </si>
  <si>
    <t>1-2-1</t>
  </si>
  <si>
    <t>1-3  Lippo</t>
  </si>
  <si>
    <t>2-0  KaMa</t>
  </si>
  <si>
    <t>2-0  AA</t>
  </si>
  <si>
    <t>0-3  SoJy</t>
  </si>
  <si>
    <t>2-1  ViVe</t>
  </si>
  <si>
    <t>1-2  SoJy</t>
  </si>
  <si>
    <t>11-24  SMJ</t>
  </si>
  <si>
    <t>14-13  KaMa</t>
  </si>
  <si>
    <t>4/5</t>
  </si>
  <si>
    <t>2/5</t>
  </si>
  <si>
    <t>1/3</t>
  </si>
  <si>
    <t>0/2</t>
  </si>
  <si>
    <t>Play off, voitot, voittoprosentti</t>
  </si>
  <si>
    <t>5/10</t>
  </si>
  <si>
    <t>2/2</t>
  </si>
  <si>
    <t>1/2</t>
  </si>
  <si>
    <t>1/5</t>
  </si>
  <si>
    <t>1/1</t>
  </si>
  <si>
    <t>0/1</t>
  </si>
  <si>
    <t>9/11</t>
  </si>
  <si>
    <t>2/3</t>
  </si>
  <si>
    <t>5/9</t>
  </si>
  <si>
    <t>6/12</t>
  </si>
  <si>
    <t>1/4</t>
  </si>
  <si>
    <t>3/3</t>
  </si>
  <si>
    <t>6/10</t>
  </si>
  <si>
    <t>3/5</t>
  </si>
  <si>
    <t>7/11</t>
  </si>
  <si>
    <t>4/4</t>
  </si>
  <si>
    <t>4/10</t>
  </si>
  <si>
    <t>2/6</t>
  </si>
  <si>
    <t>7/12</t>
  </si>
  <si>
    <t>4/6</t>
  </si>
  <si>
    <t>2/4</t>
  </si>
  <si>
    <t>3/4</t>
  </si>
  <si>
    <t>4/8</t>
  </si>
  <si>
    <t>6/8</t>
  </si>
  <si>
    <t>69/126</t>
  </si>
  <si>
    <t>27/45</t>
  </si>
  <si>
    <t>18/29</t>
  </si>
  <si>
    <t>9/23</t>
  </si>
  <si>
    <t>15/29</t>
  </si>
  <si>
    <t>3/7</t>
  </si>
  <si>
    <t>11/14</t>
  </si>
  <si>
    <t>13/17</t>
  </si>
  <si>
    <t>9/10</t>
  </si>
  <si>
    <t>64/98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</si>
  <si>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</si>
  <si>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</si>
  <si>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</si>
  <si>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</si>
  <si>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</si>
  <si>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</si>
  <si>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</si>
  <si>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Loppusarja  1.</t>
  </si>
  <si>
    <t>Mitalisarja  1.</t>
  </si>
  <si>
    <t>Mitalisarja  3.</t>
  </si>
  <si>
    <t>Mitalisarja  2.</t>
  </si>
  <si>
    <t xml:space="preserve"> Etenijätilasto</t>
  </si>
  <si>
    <t xml:space="preserve"> Lyöjätilasto</t>
  </si>
  <si>
    <t xml:space="preserve">           Mitalit</t>
  </si>
  <si>
    <t>Uusinta mestaruudesta  9-1</t>
  </si>
  <si>
    <t>24.</t>
  </si>
  <si>
    <t>15.</t>
  </si>
  <si>
    <t>05.06. 1987  Jyväskylä</t>
  </si>
  <si>
    <t/>
  </si>
  <si>
    <t>22/33</t>
  </si>
  <si>
    <t>18/31</t>
  </si>
  <si>
    <t>12/17</t>
  </si>
  <si>
    <t xml:space="preserve">       Runkosarja TOP-30</t>
  </si>
  <si>
    <t>14.</t>
  </si>
  <si>
    <t>13.</t>
  </si>
  <si>
    <t>27.</t>
  </si>
  <si>
    <t>5-2-1</t>
  </si>
  <si>
    <t>16.</t>
  </si>
  <si>
    <t>22.</t>
  </si>
  <si>
    <t>20.</t>
  </si>
  <si>
    <t>Ylempi loppusarja TOP-10</t>
  </si>
  <si>
    <t>Vuoden pesäpalloilija  1989   &lt;&gt;   Lyöjäkuningas  1992   &lt;&gt;    Etenijäkuningas  ( 5 )  1980, 1981, 1982, 1984, 1986   &lt;&gt;   Tehopelaaja  ( 3 )  1985, 1991, 1992   &lt;&gt;   Kärkilyöjäkuningas  1988</t>
  </si>
  <si>
    <t>suomensarja</t>
  </si>
  <si>
    <t>19.</t>
  </si>
  <si>
    <t>2-0  SoJy</t>
  </si>
  <si>
    <t>0-2  Lippo</t>
  </si>
  <si>
    <t xml:space="preserve"> </t>
  </si>
  <si>
    <t>3-1  Tiikerit</t>
  </si>
  <si>
    <t>0-3  KiPa</t>
  </si>
  <si>
    <t>1-2  SMJ</t>
  </si>
  <si>
    <t>ykköspesis</t>
  </si>
  <si>
    <t>28.</t>
  </si>
  <si>
    <t>36.</t>
  </si>
  <si>
    <t>TEHO</t>
  </si>
  <si>
    <t xml:space="preserve"> Ottelutilasto</t>
  </si>
  <si>
    <t xml:space="preserve"> 300</t>
  </si>
  <si>
    <t xml:space="preserve"> 400</t>
  </si>
  <si>
    <t xml:space="preserve"> 500</t>
  </si>
  <si>
    <t xml:space="preserve"> 600</t>
  </si>
  <si>
    <t>IKÄ</t>
  </si>
  <si>
    <t xml:space="preserve"> 1945 - 1993</t>
  </si>
  <si>
    <t xml:space="preserve"> 1979 - 1993</t>
  </si>
  <si>
    <t xml:space="preserve"> 1945 - 1994</t>
  </si>
  <si>
    <t xml:space="preserve"> 1979 - 1994</t>
  </si>
  <si>
    <t xml:space="preserve"> 1945 - 1995</t>
  </si>
  <si>
    <t xml:space="preserve"> 1979 - 1995</t>
  </si>
  <si>
    <t xml:space="preserve"> 1945 - 1996</t>
  </si>
  <si>
    <t xml:space="preserve"> 1979 - 1996</t>
  </si>
  <si>
    <t xml:space="preserve"> 1945 - 1997</t>
  </si>
  <si>
    <t xml:space="preserve"> 1979 - 1997</t>
  </si>
  <si>
    <t>32 v 10 kk 22 pv</t>
  </si>
  <si>
    <t>14.   26.07. 1990  Tahko - IPV  8-2</t>
  </si>
  <si>
    <t>36 v 10 kk   3 pv</t>
  </si>
  <si>
    <t xml:space="preserve">  4.   07.07. 1994  IPV - Tahko  0-1</t>
  </si>
  <si>
    <t>372. ottelu</t>
  </si>
  <si>
    <t>12.   11.07. 1993  Tahko - SiiPe  51-5</t>
  </si>
  <si>
    <t>191. ottelu</t>
  </si>
  <si>
    <t>13.   31.07. 1985  AA - Kiri  3-4</t>
  </si>
  <si>
    <t>250. ottelu</t>
  </si>
  <si>
    <t xml:space="preserve">  4.   19.06. 1988  Tahko - Kiri  7-3</t>
  </si>
  <si>
    <t>316. ottelu</t>
  </si>
  <si>
    <t xml:space="preserve">  2.   16.06. 1991  Tahko - Lippo  12-3</t>
  </si>
  <si>
    <t>399. ottelu</t>
  </si>
  <si>
    <t xml:space="preserve">  1.   03.07. 1994  Tahko - AA  2-1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</si>
  <si>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</si>
  <si>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</si>
  <si>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</si>
  <si>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</si>
  <si>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</si>
  <si>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</si>
  <si>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</si>
  <si>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</si>
  <si>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</si>
  <si>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</si>
  <si>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</si>
  <si>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</si>
  <si>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</si>
  <si>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</si>
  <si>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</si>
  <si>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</si>
  <si>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</si>
  <si>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</si>
  <si>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</si>
  <si>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</si>
  <si>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</si>
  <si>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</si>
  <si>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</si>
  <si>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</si>
  <si>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</si>
  <si>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</si>
  <si>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</si>
  <si>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</si>
  <si>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</si>
  <si>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</si>
  <si>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</si>
  <si>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</si>
  <si>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 17 v   8 kk   7 pv  </t>
  </si>
  <si>
    <t xml:space="preserve"> RUNKOSARJA, KA / OTT</t>
  </si>
  <si>
    <t xml:space="preserve"> PLAY OFF,  KA / OTT</t>
  </si>
  <si>
    <t xml:space="preserve"> SIJOITUS</t>
  </si>
  <si>
    <t xml:space="preserve">  1.   18.08. 1990  Tahko - AA  10-9</t>
  </si>
  <si>
    <t xml:space="preserve">  44. ottelu</t>
  </si>
  <si>
    <t xml:space="preserve"> Tehotilasto</t>
  </si>
  <si>
    <t xml:space="preserve"> 100</t>
  </si>
  <si>
    <t xml:space="preserve"> 700</t>
  </si>
  <si>
    <t xml:space="preserve"> 1000</t>
  </si>
  <si>
    <t xml:space="preserve"> Kärkilyöjätilasto</t>
  </si>
  <si>
    <t xml:space="preserve"> 2000</t>
  </si>
  <si>
    <t>595.</t>
  </si>
  <si>
    <t>600.</t>
  </si>
  <si>
    <t>627.</t>
  </si>
  <si>
    <t>612.</t>
  </si>
  <si>
    <t>455.</t>
  </si>
  <si>
    <t>364.</t>
  </si>
  <si>
    <t>69.</t>
  </si>
  <si>
    <t>84.</t>
  </si>
  <si>
    <t>442.</t>
  </si>
  <si>
    <t>272.</t>
  </si>
  <si>
    <t>222.</t>
  </si>
  <si>
    <t>179.</t>
  </si>
  <si>
    <t>133.</t>
  </si>
  <si>
    <t>102.</t>
  </si>
  <si>
    <t>74.</t>
  </si>
  <si>
    <t>51.</t>
  </si>
  <si>
    <t>37.</t>
  </si>
  <si>
    <t>21.</t>
  </si>
  <si>
    <t>588.</t>
  </si>
  <si>
    <t>604.</t>
  </si>
  <si>
    <t>434.</t>
  </si>
  <si>
    <t>447.</t>
  </si>
  <si>
    <t>351.</t>
  </si>
  <si>
    <t>284.</t>
  </si>
  <si>
    <t>250.</t>
  </si>
  <si>
    <t>224.</t>
  </si>
  <si>
    <t>197.</t>
  </si>
  <si>
    <t>188.</t>
  </si>
  <si>
    <t>146.</t>
  </si>
  <si>
    <t>122.</t>
  </si>
  <si>
    <t>120.</t>
  </si>
  <si>
    <t>104.</t>
  </si>
  <si>
    <t>94.</t>
  </si>
  <si>
    <t>78.</t>
  </si>
  <si>
    <t>42.</t>
  </si>
  <si>
    <t>575.</t>
  </si>
  <si>
    <t>594.</t>
  </si>
  <si>
    <t>369.</t>
  </si>
  <si>
    <t>380.</t>
  </si>
  <si>
    <t>267.</t>
  </si>
  <si>
    <t>132.</t>
  </si>
  <si>
    <t>41.</t>
  </si>
  <si>
    <t>406.</t>
  </si>
  <si>
    <t>417.</t>
  </si>
  <si>
    <t>323.</t>
  </si>
  <si>
    <t>189.</t>
  </si>
  <si>
    <t>131.</t>
  </si>
  <si>
    <t>93.</t>
  </si>
  <si>
    <t>68.</t>
  </si>
  <si>
    <t>56.</t>
  </si>
  <si>
    <t>34.</t>
  </si>
  <si>
    <t xml:space="preserve"> 200</t>
  </si>
  <si>
    <t>66.   08.06. 1986  VM - Kiri  6-19</t>
  </si>
  <si>
    <t>28 v   9 kk   4 pv</t>
  </si>
  <si>
    <t xml:space="preserve"> Kunnaritilasto</t>
  </si>
  <si>
    <t>19.   14.06. 1987  IPV - Kiri  9-1</t>
  </si>
  <si>
    <t>226. ottelu</t>
  </si>
  <si>
    <t>293. ottelu</t>
  </si>
  <si>
    <t>329. ottelu</t>
  </si>
  <si>
    <t>369. ottelu</t>
  </si>
  <si>
    <t>395. ottelu</t>
  </si>
  <si>
    <t xml:space="preserve">  6.   01.07. 1990  Tahko - ViVe  15-4</t>
  </si>
  <si>
    <t xml:space="preserve">  4.   08.08. 1991  Tahko - KiPa  10-9</t>
  </si>
  <si>
    <t xml:space="preserve">  2.   01.07. 1993  Tahko - KaMa  13-10</t>
  </si>
  <si>
    <t xml:space="preserve">  1.   14.06. 1994  Tahko - RPL  2-0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</si>
  <si>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</si>
  <si>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</si>
  <si>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</si>
  <si>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</si>
  <si>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</si>
  <si>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>51.   28.07. 1991  Tahko - SiiPe  13-2</t>
  </si>
  <si>
    <t>326. ottelu</t>
  </si>
  <si>
    <t>437. ottelu</t>
  </si>
  <si>
    <t xml:space="preserve">  4.   17.07. 1997  JuPa - Tahko  2-1</t>
  </si>
  <si>
    <t>132. ottelu</t>
  </si>
  <si>
    <t xml:space="preserve"> RUNKOSARJA, TASASATASET,  ka. / peli</t>
  </si>
  <si>
    <t>39.   23.05. 1983  SMJ - HoNsU  4-4</t>
  </si>
  <si>
    <t>19.   27.07. 1988  KPL - Kiri  5-4</t>
  </si>
  <si>
    <t>258. ottelu</t>
  </si>
  <si>
    <t>323. ottelu</t>
  </si>
  <si>
    <t>423. ottelu</t>
  </si>
  <si>
    <t xml:space="preserve">  2.   18.07. 1991  Kiri - Tahko  8-5</t>
  </si>
  <si>
    <t xml:space="preserve">  1.   01.06. 1997  Tahko - SiiPe  2-1</t>
  </si>
  <si>
    <t>178. ottelu</t>
  </si>
  <si>
    <t>346. ottelu</t>
  </si>
  <si>
    <t xml:space="preserve">  9.   18.05. 1986  IPV - Kiri  9-3</t>
  </si>
  <si>
    <t xml:space="preserve">  1.   25.07. 1993  SMJ - Tahko  2-10</t>
  </si>
  <si>
    <t xml:space="preserve"> PLAY OFF, TASASATASET,  ka. / peli</t>
  </si>
  <si>
    <t xml:space="preserve">  2.   30.08. 1992  Tahko - SoJy  11-12,  fin 1/3</t>
  </si>
  <si>
    <t xml:space="preserve">  1.   16.09. 1979  Tahko - Kiri  9-1,  mestaruusuusinta</t>
  </si>
  <si>
    <t>18.</t>
  </si>
  <si>
    <t>ENSIMMÄISET PUDOTUSPELEISSÄ</t>
  </si>
  <si>
    <t>YLEISÖ</t>
  </si>
  <si>
    <t>1.   25.08. 1979  SMJ - Tahko  2-2</t>
  </si>
  <si>
    <t>23 v   4 kk   2 pv</t>
  </si>
  <si>
    <t>ENSIMMÄISET RUNKOSARJASSA</t>
  </si>
  <si>
    <t>21 v 11 kk 21 pv</t>
  </si>
  <si>
    <t>2.   26.08. 1979  Tahko - SMJ  13-3</t>
  </si>
  <si>
    <t>3.   01.09. 1979  IPV - Tahko  3-15</t>
  </si>
  <si>
    <t>21 v 11 kk 28 pv</t>
  </si>
  <si>
    <t>7.   16.09. 1979  Tahko - Kiri  9-1</t>
  </si>
  <si>
    <t>22 v   0 kk 12 pv</t>
  </si>
  <si>
    <t xml:space="preserve"> KUNNARIT YHDESSÄ OTTELUSSA</t>
  </si>
  <si>
    <t xml:space="preserve"> YKKÖSENÄ</t>
  </si>
  <si>
    <t>11.07. 1993 - 19.06. 2016</t>
  </si>
  <si>
    <t xml:space="preserve"> Kärkilyöntitilasto</t>
  </si>
  <si>
    <t>12.06. 1994 - 25.05. 2003</t>
  </si>
  <si>
    <t>01.07. 1997 - 30.07. 2002</t>
  </si>
  <si>
    <t>06.08. 1989 - 02.07. 1995</t>
  </si>
  <si>
    <t>27.07. 1997 - 27.07. 2000</t>
  </si>
  <si>
    <t>09.05. 1993 - 12.06. 2005</t>
  </si>
  <si>
    <t>39.</t>
  </si>
  <si>
    <t>45.</t>
  </si>
  <si>
    <t xml:space="preserve">      PESISPÖRSSI</t>
  </si>
  <si>
    <t>PISTEET</t>
  </si>
  <si>
    <t>KAUSI</t>
  </si>
  <si>
    <t>TÄHDET</t>
  </si>
  <si>
    <t>46.</t>
  </si>
  <si>
    <t>32.</t>
  </si>
  <si>
    <t>****</t>
  </si>
  <si>
    <t xml:space="preserve"> Pesispörssi</t>
  </si>
  <si>
    <t>30.06. 1991 - 17.05. 2014</t>
  </si>
  <si>
    <t>Tahko - SiiPe  51-5</t>
  </si>
  <si>
    <t>Tahko - AA  15-7</t>
  </si>
  <si>
    <t>Tahko-Lippo  12-3</t>
  </si>
  <si>
    <t>Tahko - KaMa  17-1</t>
  </si>
  <si>
    <t>Tahko - SiiPe  13-2</t>
  </si>
  <si>
    <t>Tahko - ViVe  27-6</t>
  </si>
  <si>
    <t>Tahko - RPL  9-3</t>
  </si>
  <si>
    <t>SiiPe - Tahko  3-19</t>
  </si>
  <si>
    <t>Tahko - Kiri  2-0</t>
  </si>
  <si>
    <t xml:space="preserve"> 7640</t>
  </si>
  <si>
    <t xml:space="preserve"> YLEISÖENNÄTYS  KOTONA</t>
  </si>
  <si>
    <t xml:space="preserve"> YLEISÖENNÄTYS  VIERAISSA</t>
  </si>
  <si>
    <t xml:space="preserve"> 9170</t>
  </si>
  <si>
    <t xml:space="preserve"> KATSOJIA YLI 5000  ( 8 )</t>
  </si>
  <si>
    <t xml:space="preserve"> 7600</t>
  </si>
  <si>
    <t xml:space="preserve"> 6094</t>
  </si>
  <si>
    <t xml:space="preserve"> 5579</t>
  </si>
  <si>
    <t xml:space="preserve"> 5461</t>
  </si>
  <si>
    <t xml:space="preserve"> 5237</t>
  </si>
  <si>
    <t xml:space="preserve"> 5180</t>
  </si>
  <si>
    <t xml:space="preserve">    1.   16.09. 1979  Tahko - Kiri  9-1,  uusinta</t>
  </si>
  <si>
    <t xml:space="preserve">    2.   30.08. 1992  Tahko - SoJy  11-12,  fin 1/3</t>
  </si>
  <si>
    <t xml:space="preserve">    3.   27.05. 1979  Tahko - KaMa  10-7</t>
  </si>
  <si>
    <t xml:space="preserve">  15.   17.09. 1994  Lippo - Tahko  2-0,  fin 2/2</t>
  </si>
  <si>
    <t xml:space="preserve">  29.   09.09. 1979  Kiri - Tahko  14-3,  ms 6/6</t>
  </si>
  <si>
    <t xml:space="preserve">  36.   06.09. 1992  SoJy - Tahko  7-1,  fin 3/3</t>
  </si>
  <si>
    <t xml:space="preserve">  43.   05.09. 1981  Kiri - Tahko  6-4,  ms 4/6</t>
  </si>
  <si>
    <t xml:space="preserve">  48.   22.05. 1983  SMJ - HoNsU  4-4</t>
  </si>
  <si>
    <t>TOP-100   1945-2022</t>
  </si>
  <si>
    <t>79.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</si>
  <si>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</si>
  <si>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</si>
  <si>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</si>
  <si>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</si>
  <si>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</si>
  <si>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</si>
  <si>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</si>
  <si>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</si>
  <si>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62..</t>
  </si>
  <si>
    <t>YHT</t>
  </si>
  <si>
    <t>%</t>
  </si>
  <si>
    <t>25.</t>
  </si>
  <si>
    <t>17.</t>
  </si>
  <si>
    <t>23.</t>
  </si>
  <si>
    <t>30.</t>
  </si>
  <si>
    <t>26.</t>
  </si>
  <si>
    <t>29.</t>
  </si>
  <si>
    <t xml:space="preserve">KÄRKILYÖNNIT </t>
  </si>
  <si>
    <t>RUNKOSARJA</t>
  </si>
  <si>
    <t>PLAY OFF</t>
  </si>
  <si>
    <t xml:space="preserve">KÄRKILYÖNNIT RUNKOSARJASSA  1980 - </t>
  </si>
  <si>
    <t>KÄRKILYÖNNIT YLEMMISSÄ PUDOTUSPELEISSÄ  1980 -</t>
  </si>
  <si>
    <t>VUOSITTAISET SIJOITUKSET  TOP - 30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</si>
  <si>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</si>
  <si>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</si>
  <si>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</si>
  <si>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</si>
  <si>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</si>
  <si>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</si>
  <si>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</si>
  <si>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</si>
  <si>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</si>
  <si>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667 434</t>
  </si>
  <si>
    <t>261 351</t>
  </si>
  <si>
    <t>7 659</t>
  </si>
  <si>
    <t>98 577</t>
  </si>
  <si>
    <t>21 886</t>
  </si>
  <si>
    <t>1 056 907</t>
  </si>
  <si>
    <t>MILJOONAKERHO 1957-2022  (RS, YLS, ALS, IL, LL)</t>
  </si>
  <si>
    <t>PELAAJA</t>
  </si>
  <si>
    <t xml:space="preserve">      KATSOJIA</t>
  </si>
  <si>
    <t>KA / OTT</t>
  </si>
  <si>
    <t xml:space="preserve">  1. Toni Kohonen</t>
  </si>
  <si>
    <t>2 083 001</t>
  </si>
  <si>
    <t xml:space="preserve">  2. Roope Korhonen</t>
  </si>
  <si>
    <t>1 508 222</t>
  </si>
  <si>
    <t xml:space="preserve">  3. Henri Puputti</t>
  </si>
  <si>
    <t>1 488 436</t>
  </si>
  <si>
    <t xml:space="preserve">  4. Jani Komulainen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</si>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</sst>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dd/mm/yyyy"/>
    <numFmt numFmtId="167" formatCode="0.0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49" fontId="8" fillId="3" borderId="8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8" fillId="3" borderId="9" xfId="0" applyFont="1" applyFill="1" applyBorder="1" applyAlignment="1"/>
    <xf numFmtId="0" fontId="4" fillId="3" borderId="8" xfId="0" applyFont="1" applyFill="1" applyBorder="1" applyAlignment="1"/>
    <xf numFmtId="49" fontId="8" fillId="3" borderId="8" xfId="0" applyNumberFormat="1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7" borderId="2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5" fillId="3" borderId="4" xfId="0" applyFont="1" applyFill="1" applyBorder="1"/>
    <xf numFmtId="49" fontId="4" fillId="7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6" fillId="3" borderId="4" xfId="0" applyFont="1" applyFill="1" applyBorder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left"/>
    </xf>
    <xf numFmtId="0" fontId="1" fillId="2" borderId="0" xfId="0" applyFont="1" applyFill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3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1" xfId="0" applyFont="1" applyFill="1" applyBorder="1"/>
    <xf numFmtId="0" fontId="4" fillId="4" borderId="7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3" borderId="7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13" xfId="0" applyFont="1" applyFill="1" applyBorder="1" applyAlignment="1"/>
    <xf numFmtId="0" fontId="4" fillId="3" borderId="9" xfId="0" applyFont="1" applyFill="1" applyBorder="1" applyAlignment="1"/>
    <xf numFmtId="0" fontId="5" fillId="4" borderId="0" xfId="0" applyFont="1" applyFill="1"/>
    <xf numFmtId="49" fontId="4" fillId="4" borderId="13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9" fontId="4" fillId="4" borderId="0" xfId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166" fontId="4" fillId="4" borderId="13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4" fillId="3" borderId="7" xfId="0" applyFont="1" applyFill="1" applyBorder="1" applyAlignment="1">
      <alignment horizontal="right"/>
    </xf>
    <xf numFmtId="0" fontId="4" fillId="4" borderId="13" xfId="0" quotePrefix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1" applyNumberFormat="1" applyFont="1" applyFill="1" applyBorder="1" applyAlignment="1">
      <alignment horizontal="center"/>
    </xf>
    <xf numFmtId="9" fontId="4" fillId="4" borderId="7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10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2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2" fontId="10" fillId="2" borderId="0" xfId="0" applyNumberFormat="1" applyFont="1" applyFill="1" applyAlignment="1">
      <alignment horizontal="center"/>
    </xf>
    <xf numFmtId="167" fontId="10" fillId="2" borderId="0" xfId="0" applyNumberFormat="1" applyFont="1" applyFill="1" applyAlignment="1">
      <alignment horizontal="center"/>
    </xf>
    <xf numFmtId="49" fontId="4" fillId="3" borderId="9" xfId="0" applyNumberFormat="1" applyFont="1" applyFill="1" applyBorder="1"/>
    <xf numFmtId="49" fontId="4" fillId="3" borderId="13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49" fontId="4" fillId="4" borderId="13" xfId="0" applyNumberFormat="1" applyFont="1" applyFill="1" applyBorder="1"/>
    <xf numFmtId="0" fontId="4" fillId="4" borderId="0" xfId="0" quotePrefix="1" applyFont="1" applyFill="1" applyBorder="1"/>
    <xf numFmtId="9" fontId="4" fillId="4" borderId="0" xfId="1" quotePrefix="1" applyFont="1" applyFill="1" applyBorder="1" applyAlignment="1"/>
    <xf numFmtId="0" fontId="4" fillId="3" borderId="5" xfId="0" applyFont="1" applyFill="1" applyBorder="1"/>
    <xf numFmtId="9" fontId="4" fillId="4" borderId="11" xfId="1" quotePrefix="1" applyFont="1" applyFill="1" applyBorder="1" applyAlignment="1"/>
    <xf numFmtId="9" fontId="4" fillId="4" borderId="11" xfId="1" applyFont="1" applyFill="1" applyBorder="1" applyAlignment="1"/>
    <xf numFmtId="1" fontId="4" fillId="4" borderId="1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140625" style="72" customWidth="1"/>
    <col min="4" max="4" width="8.28515625" style="71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72" customWidth="1"/>
    <col min="26" max="26" width="7.85546875" style="72" customWidth="1"/>
    <col min="27" max="27" width="0.7109375" style="72" customWidth="1"/>
    <col min="28" max="28" width="6.7109375" style="72" customWidth="1"/>
    <col min="29" max="29" width="7.42578125" style="72" customWidth="1"/>
    <col min="30" max="31" width="7" style="72" customWidth="1"/>
    <col min="32" max="32" width="0.7109375" style="72" customWidth="1"/>
    <col min="33" max="33" width="15.7109375" style="72" customWidth="1"/>
    <col min="34" max="34" width="13.85546875" style="72" customWidth="1"/>
    <col min="35" max="35" width="12.5703125" style="72" customWidth="1"/>
    <col min="36" max="36" width="13.28515625" style="72" customWidth="1"/>
    <col min="37" max="37" width="0.7109375" style="72" customWidth="1"/>
    <col min="38" max="39" width="6.5703125" style="72" customWidth="1"/>
    <col min="40" max="40" width="6.42578125" style="72" customWidth="1"/>
    <col min="41" max="41" width="7.42578125" style="72" customWidth="1"/>
    <col min="42" max="42" width="7.5703125" style="72" customWidth="1"/>
    <col min="43" max="43" width="103.42578125" style="3" customWidth="1"/>
    <col min="44" max="44" width="20.28515625" style="3" bestFit="1" customWidth="1"/>
    <col min="45" max="45" width="12.140625" style="3" bestFit="1" customWidth="1"/>
    <col min="46" max="46" width="36" style="3" bestFit="1" customWidth="1"/>
    <col min="47" max="16384" width="9.140625" style="3"/>
  </cols>
  <sheetData>
    <row r="1" spans="1:44" ht="17.25" customHeight="1" x14ac:dyDescent="0.25">
      <c r="A1" s="172"/>
      <c r="B1" s="5" t="s">
        <v>33</v>
      </c>
      <c r="C1" s="6"/>
      <c r="D1" s="7"/>
      <c r="E1" s="8" t="s">
        <v>54</v>
      </c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 t="s">
        <v>125</v>
      </c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6"/>
      <c r="AL1" s="6"/>
      <c r="AM1" s="6"/>
      <c r="AN1" s="6"/>
      <c r="AO1" s="6"/>
      <c r="AP1" s="6"/>
      <c r="AQ1" s="49"/>
      <c r="AR1" s="49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250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61"/>
      <c r="AA2" s="22"/>
      <c r="AB2" s="25" t="s">
        <v>258</v>
      </c>
      <c r="AC2" s="23"/>
      <c r="AD2" s="17"/>
      <c r="AE2" s="24"/>
      <c r="AF2" s="22"/>
      <c r="AG2" s="25" t="s">
        <v>193</v>
      </c>
      <c r="AH2" s="17"/>
      <c r="AI2" s="17"/>
      <c r="AJ2" s="18"/>
      <c r="AK2" s="22"/>
      <c r="AL2" s="25" t="s">
        <v>228</v>
      </c>
      <c r="AM2" s="23"/>
      <c r="AN2" s="170" t="s">
        <v>241</v>
      </c>
      <c r="AO2" s="17"/>
      <c r="AP2" s="18"/>
      <c r="AQ2" s="49"/>
      <c r="AR2" s="49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56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56</v>
      </c>
      <c r="AE3" s="21" t="s">
        <v>17</v>
      </c>
      <c r="AF3" s="27"/>
      <c r="AG3" s="21" t="s">
        <v>231</v>
      </c>
      <c r="AH3" s="21" t="s">
        <v>232</v>
      </c>
      <c r="AI3" s="18" t="s">
        <v>233</v>
      </c>
      <c r="AJ3" s="21" t="s">
        <v>234</v>
      </c>
      <c r="AK3" s="27"/>
      <c r="AL3" s="21" t="s">
        <v>23</v>
      </c>
      <c r="AM3" s="21" t="s">
        <v>24</v>
      </c>
      <c r="AN3" s="18" t="s">
        <v>30</v>
      </c>
      <c r="AO3" s="20" t="s">
        <v>31</v>
      </c>
      <c r="AP3" s="21" t="s">
        <v>32</v>
      </c>
      <c r="AQ3" s="49"/>
      <c r="AR3" s="49"/>
    </row>
    <row r="4" spans="1:44" s="4" customFormat="1" ht="15" customHeight="1" x14ac:dyDescent="0.25">
      <c r="A4" s="2"/>
      <c r="B4" s="28">
        <v>1975</v>
      </c>
      <c r="C4" s="28" t="s">
        <v>46</v>
      </c>
      <c r="D4" s="29" t="s">
        <v>35</v>
      </c>
      <c r="E4" s="28">
        <v>17</v>
      </c>
      <c r="F4" s="28">
        <v>2</v>
      </c>
      <c r="G4" s="30">
        <v>4</v>
      </c>
      <c r="H4" s="28">
        <v>8</v>
      </c>
      <c r="I4" s="28"/>
      <c r="J4" s="28"/>
      <c r="K4" s="28"/>
      <c r="L4" s="28"/>
      <c r="M4" s="28"/>
      <c r="N4" s="31"/>
      <c r="O4" s="27"/>
      <c r="P4" s="21"/>
      <c r="Q4" s="21"/>
      <c r="R4" s="21"/>
      <c r="S4" s="21"/>
      <c r="T4" s="27"/>
      <c r="U4" s="28"/>
      <c r="V4" s="28"/>
      <c r="W4" s="30"/>
      <c r="X4" s="28"/>
      <c r="Y4" s="28"/>
      <c r="Z4" s="31"/>
      <c r="AA4" s="27"/>
      <c r="AB4" s="21"/>
      <c r="AC4" s="21"/>
      <c r="AD4" s="21"/>
      <c r="AE4" s="21"/>
      <c r="AF4" s="27"/>
      <c r="AG4" s="32"/>
      <c r="AH4" s="32"/>
      <c r="AI4" s="32"/>
      <c r="AJ4" s="32"/>
      <c r="AK4" s="27"/>
      <c r="AL4" s="28"/>
      <c r="AM4" s="32"/>
      <c r="AN4" s="30"/>
      <c r="AO4" s="33"/>
      <c r="AP4" s="28"/>
      <c r="AQ4" s="49"/>
      <c r="AR4" s="49"/>
    </row>
    <row r="5" spans="1:44" s="4" customFormat="1" ht="15" customHeight="1" x14ac:dyDescent="0.25">
      <c r="A5" s="2"/>
      <c r="B5" s="173">
        <v>1976</v>
      </c>
      <c r="C5" s="173" t="s">
        <v>36</v>
      </c>
      <c r="D5" s="174" t="s">
        <v>35</v>
      </c>
      <c r="E5" s="173"/>
      <c r="F5" s="175" t="s">
        <v>260</v>
      </c>
      <c r="G5" s="176"/>
      <c r="H5" s="177"/>
      <c r="I5" s="173"/>
      <c r="J5" s="173"/>
      <c r="K5" s="173"/>
      <c r="L5" s="173"/>
      <c r="M5" s="173"/>
      <c r="N5" s="178"/>
      <c r="O5" s="27"/>
      <c r="P5" s="21"/>
      <c r="Q5" s="21"/>
      <c r="R5" s="21"/>
      <c r="S5" s="21"/>
      <c r="T5" s="27"/>
      <c r="U5" s="28"/>
      <c r="V5" s="28"/>
      <c r="W5" s="30"/>
      <c r="X5" s="28"/>
      <c r="Y5" s="28"/>
      <c r="Z5" s="31"/>
      <c r="AA5" s="27"/>
      <c r="AB5" s="21"/>
      <c r="AC5" s="21"/>
      <c r="AD5" s="21"/>
      <c r="AE5" s="21"/>
      <c r="AF5" s="27"/>
      <c r="AG5" s="32"/>
      <c r="AH5" s="32"/>
      <c r="AI5" s="32"/>
      <c r="AJ5" s="32"/>
      <c r="AK5" s="27"/>
      <c r="AL5" s="28"/>
      <c r="AM5" s="32"/>
      <c r="AN5" s="30"/>
      <c r="AO5" s="33"/>
      <c r="AP5" s="28"/>
      <c r="AQ5" s="49"/>
      <c r="AR5" s="49"/>
    </row>
    <row r="6" spans="1:44" s="4" customFormat="1" ht="15" customHeight="1" x14ac:dyDescent="0.25">
      <c r="A6" s="2"/>
      <c r="B6" s="28">
        <v>1977</v>
      </c>
      <c r="C6" s="28" t="s">
        <v>34</v>
      </c>
      <c r="D6" s="29" t="s">
        <v>35</v>
      </c>
      <c r="E6" s="28">
        <v>22</v>
      </c>
      <c r="F6" s="28">
        <v>2</v>
      </c>
      <c r="G6" s="28">
        <v>9</v>
      </c>
      <c r="H6" s="28">
        <v>22</v>
      </c>
      <c r="I6" s="28">
        <v>105</v>
      </c>
      <c r="J6" s="28">
        <v>56</v>
      </c>
      <c r="K6" s="28">
        <v>21</v>
      </c>
      <c r="L6" s="28">
        <v>17</v>
      </c>
      <c r="M6" s="28">
        <v>11</v>
      </c>
      <c r="N6" s="34" t="s">
        <v>50</v>
      </c>
      <c r="O6" s="35"/>
      <c r="P6" s="21"/>
      <c r="Q6" s="21" t="s">
        <v>255</v>
      </c>
      <c r="R6" s="21" t="s">
        <v>243</v>
      </c>
      <c r="S6" s="21" t="s">
        <v>256</v>
      </c>
      <c r="T6" s="35"/>
      <c r="U6" s="28"/>
      <c r="V6" s="28"/>
      <c r="W6" s="30"/>
      <c r="X6" s="28"/>
      <c r="Y6" s="28"/>
      <c r="Z6" s="31"/>
      <c r="AA6" s="35"/>
      <c r="AB6" s="21"/>
      <c r="AC6" s="21"/>
      <c r="AD6" s="21"/>
      <c r="AE6" s="21"/>
      <c r="AF6" s="35"/>
      <c r="AG6" s="32"/>
      <c r="AH6" s="32"/>
      <c r="AI6" s="32"/>
      <c r="AJ6" s="32"/>
      <c r="AK6" s="35"/>
      <c r="AL6" s="28"/>
      <c r="AM6" s="28"/>
      <c r="AN6" s="30"/>
      <c r="AO6" s="33"/>
      <c r="AP6" s="28"/>
      <c r="AQ6" s="49"/>
      <c r="AR6" s="49"/>
    </row>
    <row r="7" spans="1:44" s="4" customFormat="1" ht="15" customHeight="1" x14ac:dyDescent="0.25">
      <c r="A7" s="2"/>
      <c r="B7" s="173">
        <v>1978</v>
      </c>
      <c r="C7" s="173" t="s">
        <v>41</v>
      </c>
      <c r="D7" s="174" t="s">
        <v>35</v>
      </c>
      <c r="E7" s="173"/>
      <c r="F7" s="175" t="s">
        <v>260</v>
      </c>
      <c r="G7" s="176"/>
      <c r="H7" s="177"/>
      <c r="I7" s="173"/>
      <c r="J7" s="173"/>
      <c r="K7" s="173"/>
      <c r="L7" s="173"/>
      <c r="M7" s="173"/>
      <c r="N7" s="178"/>
      <c r="O7" s="35"/>
      <c r="P7" s="21"/>
      <c r="Q7" s="21"/>
      <c r="R7" s="21"/>
      <c r="S7" s="21"/>
      <c r="T7" s="35"/>
      <c r="U7" s="28"/>
      <c r="V7" s="28"/>
      <c r="W7" s="30"/>
      <c r="X7" s="28"/>
      <c r="Y7" s="28"/>
      <c r="Z7" s="31"/>
      <c r="AA7" s="35"/>
      <c r="AB7" s="21"/>
      <c r="AC7" s="21"/>
      <c r="AD7" s="21"/>
      <c r="AE7" s="21"/>
      <c r="AF7" s="35"/>
      <c r="AG7" s="32"/>
      <c r="AH7" s="32"/>
      <c r="AI7" s="32"/>
      <c r="AJ7" s="32"/>
      <c r="AK7" s="35"/>
      <c r="AL7" s="28"/>
      <c r="AM7" s="28"/>
      <c r="AN7" s="30"/>
      <c r="AO7" s="33"/>
      <c r="AP7" s="28"/>
      <c r="AQ7" s="49"/>
      <c r="AR7" s="49"/>
    </row>
    <row r="8" spans="1:44" s="4" customFormat="1" ht="15" customHeight="1" x14ac:dyDescent="0.25">
      <c r="A8" s="2"/>
      <c r="B8" s="28">
        <v>1979</v>
      </c>
      <c r="C8" s="36" t="s">
        <v>36</v>
      </c>
      <c r="D8" s="37" t="s">
        <v>37</v>
      </c>
      <c r="E8" s="36">
        <v>22</v>
      </c>
      <c r="F8" s="36">
        <v>1</v>
      </c>
      <c r="G8" s="38">
        <v>12</v>
      </c>
      <c r="H8" s="36">
        <v>24</v>
      </c>
      <c r="I8" s="36">
        <v>72</v>
      </c>
      <c r="J8" s="36">
        <v>32</v>
      </c>
      <c r="K8" s="36">
        <v>12</v>
      </c>
      <c r="L8" s="36">
        <v>15</v>
      </c>
      <c r="M8" s="36">
        <v>13</v>
      </c>
      <c r="N8" s="34" t="s">
        <v>50</v>
      </c>
      <c r="O8" s="35"/>
      <c r="P8" s="21"/>
      <c r="Q8" s="21" t="s">
        <v>244</v>
      </c>
      <c r="R8" s="21" t="s">
        <v>253</v>
      </c>
      <c r="S8" s="21"/>
      <c r="T8" s="35"/>
      <c r="U8" s="28">
        <v>7</v>
      </c>
      <c r="V8" s="28">
        <v>1</v>
      </c>
      <c r="W8" s="30">
        <v>8</v>
      </c>
      <c r="X8" s="28">
        <v>5</v>
      </c>
      <c r="Y8" s="28">
        <v>28</v>
      </c>
      <c r="Z8" s="34" t="s">
        <v>50</v>
      </c>
      <c r="AA8" s="35"/>
      <c r="AB8" s="28" t="s">
        <v>38</v>
      </c>
      <c r="AC8" s="21" t="s">
        <v>43</v>
      </c>
      <c r="AD8" s="21" t="s">
        <v>39</v>
      </c>
      <c r="AE8" s="21"/>
      <c r="AF8" s="35"/>
      <c r="AG8" s="32" t="s">
        <v>236</v>
      </c>
      <c r="AH8" s="32"/>
      <c r="AI8" s="40" t="s">
        <v>242</v>
      </c>
      <c r="AJ8" s="32"/>
      <c r="AK8" s="35"/>
      <c r="AL8" s="28"/>
      <c r="AM8" s="28"/>
      <c r="AN8" s="30">
        <v>1</v>
      </c>
      <c r="AO8" s="33"/>
      <c r="AP8" s="28"/>
      <c r="AQ8" s="49"/>
      <c r="AR8" s="49"/>
    </row>
    <row r="9" spans="1:44" s="4" customFormat="1" ht="15" customHeight="1" x14ac:dyDescent="0.25">
      <c r="A9" s="2"/>
      <c r="B9" s="28">
        <v>1980</v>
      </c>
      <c r="C9" s="28" t="s">
        <v>36</v>
      </c>
      <c r="D9" s="40" t="s">
        <v>37</v>
      </c>
      <c r="E9" s="28">
        <v>22</v>
      </c>
      <c r="F9" s="28">
        <v>5</v>
      </c>
      <c r="G9" s="28">
        <v>10</v>
      </c>
      <c r="H9" s="28">
        <v>46</v>
      </c>
      <c r="I9" s="28">
        <v>146</v>
      </c>
      <c r="J9" s="28">
        <v>59</v>
      </c>
      <c r="K9" s="28">
        <v>43</v>
      </c>
      <c r="L9" s="28">
        <v>29</v>
      </c>
      <c r="M9" s="28">
        <v>15</v>
      </c>
      <c r="N9" s="41">
        <v>0.66700000000000004</v>
      </c>
      <c r="O9" s="35">
        <v>218.89055472263865</v>
      </c>
      <c r="P9" s="21"/>
      <c r="Q9" s="28" t="s">
        <v>36</v>
      </c>
      <c r="R9" s="21" t="s">
        <v>38</v>
      </c>
      <c r="S9" s="28" t="s">
        <v>38</v>
      </c>
      <c r="T9" s="35"/>
      <c r="U9" s="28">
        <v>6</v>
      </c>
      <c r="V9" s="28">
        <v>1</v>
      </c>
      <c r="W9" s="30">
        <v>4</v>
      </c>
      <c r="X9" s="28">
        <v>10</v>
      </c>
      <c r="Y9" s="28">
        <v>40</v>
      </c>
      <c r="Z9" s="41">
        <v>0.54100000000000004</v>
      </c>
      <c r="AA9" s="35">
        <v>11.090573012939002</v>
      </c>
      <c r="AB9" s="21" t="s">
        <v>58</v>
      </c>
      <c r="AC9" s="28" t="s">
        <v>41</v>
      </c>
      <c r="AD9" s="28" t="s">
        <v>36</v>
      </c>
      <c r="AE9" s="28" t="s">
        <v>38</v>
      </c>
      <c r="AF9" s="35"/>
      <c r="AG9" s="32" t="s">
        <v>236</v>
      </c>
      <c r="AH9" s="32"/>
      <c r="AI9" s="32"/>
      <c r="AJ9" s="32"/>
      <c r="AK9" s="35"/>
      <c r="AL9" s="28">
        <v>1</v>
      </c>
      <c r="AM9" s="28">
        <v>1</v>
      </c>
      <c r="AN9" s="30">
        <v>1</v>
      </c>
      <c r="AO9" s="33"/>
      <c r="AP9" s="28"/>
      <c r="AQ9" s="49"/>
      <c r="AR9" s="49"/>
    </row>
    <row r="10" spans="1:44" s="4" customFormat="1" ht="15" customHeight="1" x14ac:dyDescent="0.25">
      <c r="A10" s="2"/>
      <c r="B10" s="28">
        <v>1981</v>
      </c>
      <c r="C10" s="28" t="s">
        <v>36</v>
      </c>
      <c r="D10" s="40" t="s">
        <v>37</v>
      </c>
      <c r="E10" s="28">
        <v>22</v>
      </c>
      <c r="F10" s="28">
        <v>2</v>
      </c>
      <c r="G10" s="30">
        <v>8</v>
      </c>
      <c r="H10" s="28">
        <v>48</v>
      </c>
      <c r="I10" s="28">
        <v>136</v>
      </c>
      <c r="J10" s="28">
        <v>80</v>
      </c>
      <c r="K10" s="28">
        <v>33</v>
      </c>
      <c r="L10" s="28">
        <v>13</v>
      </c>
      <c r="M10" s="28">
        <v>10</v>
      </c>
      <c r="N10" s="41">
        <v>0.63300000000000001</v>
      </c>
      <c r="O10" s="35">
        <v>214.84992101105846</v>
      </c>
      <c r="P10" s="21"/>
      <c r="Q10" s="28" t="s">
        <v>36</v>
      </c>
      <c r="R10" s="21" t="s">
        <v>58</v>
      </c>
      <c r="S10" s="21" t="s">
        <v>59</v>
      </c>
      <c r="T10" s="35"/>
      <c r="U10" s="28">
        <v>6</v>
      </c>
      <c r="V10" s="28">
        <v>0</v>
      </c>
      <c r="W10" s="30">
        <v>4</v>
      </c>
      <c r="X10" s="28">
        <v>9</v>
      </c>
      <c r="Y10" s="28">
        <v>42</v>
      </c>
      <c r="Z10" s="41">
        <v>0.63300000000000001</v>
      </c>
      <c r="AA10" s="35">
        <v>9.4786729857819907</v>
      </c>
      <c r="AB10" s="21"/>
      <c r="AC10" s="28" t="s">
        <v>38</v>
      </c>
      <c r="AD10" s="28" t="s">
        <v>41</v>
      </c>
      <c r="AE10" s="28" t="s">
        <v>36</v>
      </c>
      <c r="AF10" s="35"/>
      <c r="AG10" s="32" t="s">
        <v>236</v>
      </c>
      <c r="AH10" s="32"/>
      <c r="AI10" s="32"/>
      <c r="AJ10" s="32"/>
      <c r="AK10" s="35"/>
      <c r="AL10" s="28">
        <v>1</v>
      </c>
      <c r="AM10" s="28">
        <v>1</v>
      </c>
      <c r="AN10" s="30">
        <v>1</v>
      </c>
      <c r="AO10" s="33"/>
      <c r="AP10" s="28"/>
      <c r="AQ10" s="49"/>
      <c r="AR10" s="49"/>
    </row>
    <row r="11" spans="1:44" s="4" customFormat="1" ht="15" customHeight="1" x14ac:dyDescent="0.25">
      <c r="A11" s="2"/>
      <c r="B11" s="28">
        <v>1982</v>
      </c>
      <c r="C11" s="28" t="s">
        <v>38</v>
      </c>
      <c r="D11" s="40" t="s">
        <v>37</v>
      </c>
      <c r="E11" s="28">
        <v>22</v>
      </c>
      <c r="F11" s="28">
        <v>4</v>
      </c>
      <c r="G11" s="30">
        <v>6</v>
      </c>
      <c r="H11" s="28">
        <v>43</v>
      </c>
      <c r="I11" s="28">
        <v>127</v>
      </c>
      <c r="J11" s="28">
        <v>65</v>
      </c>
      <c r="K11" s="28">
        <v>30</v>
      </c>
      <c r="L11" s="28">
        <v>22</v>
      </c>
      <c r="M11" s="28">
        <v>10</v>
      </c>
      <c r="N11" s="41">
        <v>0.56699999999999995</v>
      </c>
      <c r="O11" s="35">
        <v>223.98589065255734</v>
      </c>
      <c r="P11" s="21"/>
      <c r="Q11" s="28" t="s">
        <v>36</v>
      </c>
      <c r="R11" s="21" t="s">
        <v>38</v>
      </c>
      <c r="S11" s="21" t="s">
        <v>34</v>
      </c>
      <c r="T11" s="35"/>
      <c r="U11" s="28">
        <v>6</v>
      </c>
      <c r="V11" s="28">
        <v>1</v>
      </c>
      <c r="W11" s="30">
        <v>1</v>
      </c>
      <c r="X11" s="28">
        <v>5</v>
      </c>
      <c r="Y11" s="28">
        <v>33</v>
      </c>
      <c r="Z11" s="41">
        <v>0.56699999999999995</v>
      </c>
      <c r="AA11" s="35">
        <v>10.582010582010582</v>
      </c>
      <c r="AB11" s="21"/>
      <c r="AC11" s="21" t="s">
        <v>43</v>
      </c>
      <c r="AD11" s="21"/>
      <c r="AE11" s="21" t="s">
        <v>45</v>
      </c>
      <c r="AF11" s="35"/>
      <c r="AG11" s="32" t="s">
        <v>237</v>
      </c>
      <c r="AH11" s="32"/>
      <c r="AI11" s="32"/>
      <c r="AJ11" s="32"/>
      <c r="AK11" s="35"/>
      <c r="AL11" s="28">
        <v>1</v>
      </c>
      <c r="AM11" s="28">
        <v>1</v>
      </c>
      <c r="AN11" s="30"/>
      <c r="AO11" s="33"/>
      <c r="AP11" s="28">
        <v>1</v>
      </c>
      <c r="AQ11" s="49"/>
      <c r="AR11" s="49"/>
    </row>
    <row r="12" spans="1:44" s="4" customFormat="1" ht="15" customHeight="1" x14ac:dyDescent="0.25">
      <c r="A12" s="2"/>
      <c r="B12" s="28">
        <v>1983</v>
      </c>
      <c r="C12" s="28" t="s">
        <v>39</v>
      </c>
      <c r="D12" s="40" t="s">
        <v>40</v>
      </c>
      <c r="E12" s="28">
        <v>22</v>
      </c>
      <c r="F12" s="28">
        <v>0</v>
      </c>
      <c r="G12" s="30">
        <v>9</v>
      </c>
      <c r="H12" s="28">
        <v>34</v>
      </c>
      <c r="I12" s="28">
        <v>139</v>
      </c>
      <c r="J12" s="28">
        <v>52</v>
      </c>
      <c r="K12" s="28">
        <v>53</v>
      </c>
      <c r="L12" s="28">
        <v>25</v>
      </c>
      <c r="M12" s="28">
        <v>9</v>
      </c>
      <c r="N12" s="41">
        <v>0.65300000000000002</v>
      </c>
      <c r="O12" s="35">
        <v>212.8637059724349</v>
      </c>
      <c r="P12" s="21"/>
      <c r="Q12" s="21" t="s">
        <v>39</v>
      </c>
      <c r="R12" s="21" t="s">
        <v>257</v>
      </c>
      <c r="S12" s="21" t="s">
        <v>57</v>
      </c>
      <c r="T12" s="35"/>
      <c r="U12" s="28"/>
      <c r="V12" s="28"/>
      <c r="W12" s="30"/>
      <c r="X12" s="28"/>
      <c r="Y12" s="28"/>
      <c r="Z12" s="41"/>
      <c r="AA12" s="35" t="e">
        <v>#DIV/0!</v>
      </c>
      <c r="AB12" s="21"/>
      <c r="AC12" s="21"/>
      <c r="AD12" s="21"/>
      <c r="AE12" s="21"/>
      <c r="AF12" s="35"/>
      <c r="AG12" s="32"/>
      <c r="AH12" s="32"/>
      <c r="AI12" s="32"/>
      <c r="AJ12" s="32"/>
      <c r="AK12" s="35"/>
      <c r="AL12" s="28">
        <v>1</v>
      </c>
      <c r="AM12" s="28">
        <v>1</v>
      </c>
      <c r="AN12" s="30"/>
      <c r="AO12" s="33"/>
      <c r="AP12" s="28"/>
      <c r="AQ12" s="49"/>
      <c r="AR12" s="49"/>
    </row>
    <row r="13" spans="1:44" s="4" customFormat="1" ht="15" customHeight="1" x14ac:dyDescent="0.25">
      <c r="A13" s="2"/>
      <c r="B13" s="28">
        <v>1984</v>
      </c>
      <c r="C13" s="28" t="s">
        <v>41</v>
      </c>
      <c r="D13" s="40" t="s">
        <v>40</v>
      </c>
      <c r="E13" s="28">
        <v>22</v>
      </c>
      <c r="F13" s="28">
        <v>2</v>
      </c>
      <c r="G13" s="30">
        <v>4</v>
      </c>
      <c r="H13" s="28">
        <v>37</v>
      </c>
      <c r="I13" s="28">
        <v>126</v>
      </c>
      <c r="J13" s="28">
        <v>71</v>
      </c>
      <c r="K13" s="28">
        <v>26</v>
      </c>
      <c r="L13" s="28">
        <v>23</v>
      </c>
      <c r="M13" s="28">
        <v>6</v>
      </c>
      <c r="N13" s="41">
        <v>0.621</v>
      </c>
      <c r="O13" s="35">
        <v>202.89855072463769</v>
      </c>
      <c r="P13" s="21"/>
      <c r="Q13" s="28" t="s">
        <v>36</v>
      </c>
      <c r="R13" s="21" t="s">
        <v>255</v>
      </c>
      <c r="S13" s="21" t="s">
        <v>46</v>
      </c>
      <c r="T13" s="35"/>
      <c r="U13" s="28">
        <v>6</v>
      </c>
      <c r="V13" s="28">
        <v>2</v>
      </c>
      <c r="W13" s="28">
        <v>7</v>
      </c>
      <c r="X13" s="28">
        <v>9</v>
      </c>
      <c r="Y13" s="28">
        <v>54</v>
      </c>
      <c r="Z13" s="41">
        <v>0.621</v>
      </c>
      <c r="AA13" s="35">
        <v>9.6618357487922708</v>
      </c>
      <c r="AB13" s="28" t="s">
        <v>41</v>
      </c>
      <c r="AC13" s="28" t="s">
        <v>41</v>
      </c>
      <c r="AD13" s="28" t="s">
        <v>41</v>
      </c>
      <c r="AE13" s="28" t="s">
        <v>41</v>
      </c>
      <c r="AF13" s="35"/>
      <c r="AG13" s="32" t="s">
        <v>238</v>
      </c>
      <c r="AH13" s="32"/>
      <c r="AI13" s="32"/>
      <c r="AJ13" s="32"/>
      <c r="AK13" s="35"/>
      <c r="AL13" s="28">
        <v>1</v>
      </c>
      <c r="AM13" s="28"/>
      <c r="AN13" s="30"/>
      <c r="AO13" s="33">
        <v>1</v>
      </c>
      <c r="AP13" s="28"/>
      <c r="AQ13" s="49"/>
      <c r="AR13" s="49"/>
    </row>
    <row r="14" spans="1:44" s="4" customFormat="1" ht="15" customHeight="1" x14ac:dyDescent="0.25">
      <c r="A14" s="2"/>
      <c r="B14" s="28">
        <v>1985</v>
      </c>
      <c r="C14" s="28" t="s">
        <v>41</v>
      </c>
      <c r="D14" s="40" t="s">
        <v>42</v>
      </c>
      <c r="E14" s="28">
        <v>22</v>
      </c>
      <c r="F14" s="28">
        <v>1</v>
      </c>
      <c r="G14" s="30">
        <v>20</v>
      </c>
      <c r="H14" s="28">
        <v>43</v>
      </c>
      <c r="I14" s="28">
        <v>138</v>
      </c>
      <c r="J14" s="28">
        <v>52</v>
      </c>
      <c r="K14" s="28">
        <v>36</v>
      </c>
      <c r="L14" s="28">
        <v>29</v>
      </c>
      <c r="M14" s="28">
        <v>21</v>
      </c>
      <c r="N14" s="41">
        <v>0.63</v>
      </c>
      <c r="O14" s="35">
        <v>219.04761904761904</v>
      </c>
      <c r="P14" s="21" t="s">
        <v>243</v>
      </c>
      <c r="Q14" s="28" t="s">
        <v>41</v>
      </c>
      <c r="R14" s="28" t="s">
        <v>36</v>
      </c>
      <c r="S14" s="21" t="s">
        <v>58</v>
      </c>
      <c r="T14" s="35"/>
      <c r="U14" s="28">
        <v>6</v>
      </c>
      <c r="V14" s="28">
        <v>0</v>
      </c>
      <c r="W14" s="30">
        <v>2</v>
      </c>
      <c r="X14" s="28">
        <v>7</v>
      </c>
      <c r="Y14" s="28">
        <v>42</v>
      </c>
      <c r="Z14" s="41">
        <v>0.63</v>
      </c>
      <c r="AA14" s="35">
        <v>9.5238095238095237</v>
      </c>
      <c r="AB14" s="21"/>
      <c r="AC14" s="21" t="s">
        <v>57</v>
      </c>
      <c r="AD14" s="21"/>
      <c r="AE14" s="28" t="s">
        <v>41</v>
      </c>
      <c r="AF14" s="35"/>
      <c r="AG14" s="32" t="s">
        <v>238</v>
      </c>
      <c r="AH14" s="32"/>
      <c r="AI14" s="32"/>
      <c r="AJ14" s="32"/>
      <c r="AK14" s="35"/>
      <c r="AL14" s="28">
        <v>1</v>
      </c>
      <c r="AM14" s="28">
        <v>1</v>
      </c>
      <c r="AN14" s="30"/>
      <c r="AO14" s="33">
        <v>1</v>
      </c>
      <c r="AP14" s="28"/>
      <c r="AQ14" s="49"/>
      <c r="AR14" s="49"/>
    </row>
    <row r="15" spans="1:44" s="4" customFormat="1" ht="15" customHeight="1" x14ac:dyDescent="0.25">
      <c r="A15" s="2"/>
      <c r="B15" s="28">
        <v>1986</v>
      </c>
      <c r="C15" s="28" t="s">
        <v>38</v>
      </c>
      <c r="D15" s="40" t="s">
        <v>42</v>
      </c>
      <c r="E15" s="28">
        <v>22</v>
      </c>
      <c r="F15" s="28">
        <v>1</v>
      </c>
      <c r="G15" s="30">
        <v>12</v>
      </c>
      <c r="H15" s="28">
        <v>52</v>
      </c>
      <c r="I15" s="28">
        <v>136</v>
      </c>
      <c r="J15" s="28">
        <v>70</v>
      </c>
      <c r="K15" s="28">
        <v>35</v>
      </c>
      <c r="L15" s="28">
        <v>18</v>
      </c>
      <c r="M15" s="28">
        <v>13</v>
      </c>
      <c r="N15" s="41">
        <v>0.57599999999999996</v>
      </c>
      <c r="O15" s="35">
        <v>236.11111111111114</v>
      </c>
      <c r="P15" s="21"/>
      <c r="Q15" s="28" t="s">
        <v>36</v>
      </c>
      <c r="R15" s="28" t="s">
        <v>38</v>
      </c>
      <c r="S15" s="21" t="s">
        <v>43</v>
      </c>
      <c r="T15" s="35"/>
      <c r="U15" s="28">
        <v>5</v>
      </c>
      <c r="V15" s="28">
        <v>1</v>
      </c>
      <c r="W15" s="30">
        <v>4</v>
      </c>
      <c r="X15" s="28">
        <v>14</v>
      </c>
      <c r="Y15" s="28">
        <v>36</v>
      </c>
      <c r="Z15" s="41">
        <v>0.57599999999999996</v>
      </c>
      <c r="AA15" s="35">
        <v>8.6805555555555554</v>
      </c>
      <c r="AB15" s="21"/>
      <c r="AC15" s="28" t="s">
        <v>36</v>
      </c>
      <c r="AD15" s="28" t="s">
        <v>36</v>
      </c>
      <c r="AE15" s="21" t="s">
        <v>39</v>
      </c>
      <c r="AF15" s="35"/>
      <c r="AG15" s="32" t="s">
        <v>235</v>
      </c>
      <c r="AH15" s="32"/>
      <c r="AI15" s="32"/>
      <c r="AJ15" s="32"/>
      <c r="AK15" s="35"/>
      <c r="AL15" s="28">
        <v>1</v>
      </c>
      <c r="AM15" s="28">
        <v>1</v>
      </c>
      <c r="AN15" s="30"/>
      <c r="AO15" s="33"/>
      <c r="AP15" s="28">
        <v>1</v>
      </c>
      <c r="AQ15" s="49"/>
      <c r="AR15" s="49"/>
    </row>
    <row r="16" spans="1:44" s="4" customFormat="1" ht="15" customHeight="1" x14ac:dyDescent="0.25">
      <c r="A16" s="2"/>
      <c r="B16" s="28">
        <v>1987</v>
      </c>
      <c r="C16" s="28" t="s">
        <v>43</v>
      </c>
      <c r="D16" s="40" t="s">
        <v>42</v>
      </c>
      <c r="E16" s="28">
        <v>22</v>
      </c>
      <c r="F16" s="28">
        <v>2</v>
      </c>
      <c r="G16" s="30">
        <v>1</v>
      </c>
      <c r="H16" s="28">
        <v>22</v>
      </c>
      <c r="I16" s="28">
        <v>129</v>
      </c>
      <c r="J16" s="28">
        <v>76</v>
      </c>
      <c r="K16" s="28">
        <v>33</v>
      </c>
      <c r="L16" s="28">
        <v>17</v>
      </c>
      <c r="M16" s="28">
        <v>3</v>
      </c>
      <c r="N16" s="41">
        <v>0.60299999999999998</v>
      </c>
      <c r="O16" s="35">
        <v>213.93034825870649</v>
      </c>
      <c r="P16" s="21"/>
      <c r="Q16" s="21" t="s">
        <v>256</v>
      </c>
      <c r="R16" s="21"/>
      <c r="S16" s="21" t="s">
        <v>59</v>
      </c>
      <c r="T16" s="35"/>
      <c r="U16" s="28"/>
      <c r="V16" s="28"/>
      <c r="W16" s="30"/>
      <c r="X16" s="28"/>
      <c r="Y16" s="28"/>
      <c r="Z16" s="31"/>
      <c r="AA16" s="35" t="e">
        <v>#DIV/0!</v>
      </c>
      <c r="AB16" s="21"/>
      <c r="AC16" s="21"/>
      <c r="AD16" s="21"/>
      <c r="AE16" s="21"/>
      <c r="AF16" s="35"/>
      <c r="AG16" s="32"/>
      <c r="AH16" s="32"/>
      <c r="AI16" s="32"/>
      <c r="AJ16" s="32"/>
      <c r="AK16" s="35"/>
      <c r="AL16" s="28">
        <v>1</v>
      </c>
      <c r="AM16" s="28">
        <v>1</v>
      </c>
      <c r="AN16" s="30"/>
      <c r="AO16" s="33"/>
      <c r="AP16" s="28"/>
      <c r="AQ16" s="49"/>
      <c r="AR16" s="49"/>
    </row>
    <row r="17" spans="1:49" s="4" customFormat="1" ht="15" customHeight="1" x14ac:dyDescent="0.25">
      <c r="A17" s="2"/>
      <c r="B17" s="28">
        <v>1988</v>
      </c>
      <c r="C17" s="28" t="s">
        <v>44</v>
      </c>
      <c r="D17" s="40" t="s">
        <v>42</v>
      </c>
      <c r="E17" s="28">
        <v>22</v>
      </c>
      <c r="F17" s="28">
        <v>1</v>
      </c>
      <c r="G17" s="30">
        <v>12</v>
      </c>
      <c r="H17" s="28">
        <v>35</v>
      </c>
      <c r="I17" s="28">
        <v>154</v>
      </c>
      <c r="J17" s="28">
        <v>68</v>
      </c>
      <c r="K17" s="28">
        <v>45</v>
      </c>
      <c r="L17" s="28">
        <v>28</v>
      </c>
      <c r="M17" s="28">
        <v>13</v>
      </c>
      <c r="N17" s="41">
        <v>0.629</v>
      </c>
      <c r="O17" s="35">
        <v>244.83306836248013</v>
      </c>
      <c r="P17" s="21"/>
      <c r="Q17" s="28" t="s">
        <v>38</v>
      </c>
      <c r="R17" s="21" t="s">
        <v>39</v>
      </c>
      <c r="S17" s="28" t="s">
        <v>36</v>
      </c>
      <c r="T17" s="35"/>
      <c r="U17" s="28"/>
      <c r="V17" s="28"/>
      <c r="W17" s="30"/>
      <c r="X17" s="28"/>
      <c r="Y17" s="28"/>
      <c r="Z17" s="31"/>
      <c r="AA17" s="35" t="e">
        <v>#DIV/0!</v>
      </c>
      <c r="AB17" s="21"/>
      <c r="AC17" s="21"/>
      <c r="AD17" s="21"/>
      <c r="AE17" s="21"/>
      <c r="AF17" s="35"/>
      <c r="AG17" s="32"/>
      <c r="AH17" s="32"/>
      <c r="AI17" s="32"/>
      <c r="AJ17" s="32"/>
      <c r="AK17" s="35"/>
      <c r="AL17" s="28">
        <v>1</v>
      </c>
      <c r="AM17" s="28">
        <v>1</v>
      </c>
      <c r="AN17" s="30"/>
      <c r="AO17" s="33"/>
      <c r="AP17" s="28"/>
      <c r="AQ17" s="49"/>
      <c r="AR17" s="49"/>
    </row>
    <row r="18" spans="1:49" s="4" customFormat="1" ht="15" customHeight="1" x14ac:dyDescent="0.25">
      <c r="A18" s="2"/>
      <c r="B18" s="28">
        <v>1989</v>
      </c>
      <c r="C18" s="28" t="s">
        <v>34</v>
      </c>
      <c r="D18" s="40" t="s">
        <v>42</v>
      </c>
      <c r="E18" s="28">
        <v>20</v>
      </c>
      <c r="F18" s="28">
        <v>3</v>
      </c>
      <c r="G18" s="30">
        <v>11</v>
      </c>
      <c r="H18" s="28">
        <v>27</v>
      </c>
      <c r="I18" s="28">
        <v>133</v>
      </c>
      <c r="J18" s="28">
        <v>50</v>
      </c>
      <c r="K18" s="28">
        <v>48</v>
      </c>
      <c r="L18" s="28">
        <v>21</v>
      </c>
      <c r="M18" s="28">
        <v>14</v>
      </c>
      <c r="N18" s="41">
        <v>0.66200000000000003</v>
      </c>
      <c r="O18" s="35">
        <v>200.90634441087613</v>
      </c>
      <c r="P18" s="21"/>
      <c r="Q18" s="21" t="s">
        <v>57</v>
      </c>
      <c r="R18" s="21" t="s">
        <v>251</v>
      </c>
      <c r="S18" s="21" t="s">
        <v>39</v>
      </c>
      <c r="T18" s="35"/>
      <c r="U18" s="28"/>
      <c r="V18" s="28"/>
      <c r="W18" s="30"/>
      <c r="X18" s="28"/>
      <c r="Y18" s="28"/>
      <c r="Z18" s="31"/>
      <c r="AA18" s="35" t="e">
        <v>#DIV/0!</v>
      </c>
      <c r="AB18" s="21"/>
      <c r="AC18" s="21"/>
      <c r="AD18" s="21"/>
      <c r="AE18" s="21"/>
      <c r="AF18" s="35"/>
      <c r="AG18" s="32"/>
      <c r="AH18" s="32"/>
      <c r="AI18" s="32"/>
      <c r="AJ18" s="32"/>
      <c r="AK18" s="35"/>
      <c r="AL18" s="28">
        <v>1</v>
      </c>
      <c r="AM18" s="28">
        <v>1</v>
      </c>
      <c r="AN18" s="30"/>
      <c r="AO18" s="33"/>
      <c r="AP18" s="28"/>
      <c r="AQ18" s="49"/>
      <c r="AR18" s="49"/>
    </row>
    <row r="19" spans="1:49" s="4" customFormat="1" ht="15" customHeight="1" x14ac:dyDescent="0.25">
      <c r="A19" s="2"/>
      <c r="B19" s="28">
        <v>1990</v>
      </c>
      <c r="C19" s="28" t="s">
        <v>38</v>
      </c>
      <c r="D19" s="40" t="s">
        <v>37</v>
      </c>
      <c r="E19" s="28">
        <v>25</v>
      </c>
      <c r="F19" s="28">
        <v>5</v>
      </c>
      <c r="G19" s="30">
        <v>11</v>
      </c>
      <c r="H19" s="28">
        <v>42</v>
      </c>
      <c r="I19" s="28">
        <v>141</v>
      </c>
      <c r="J19" s="28">
        <v>46</v>
      </c>
      <c r="K19" s="28">
        <v>50</v>
      </c>
      <c r="L19" s="28">
        <v>29</v>
      </c>
      <c r="M19" s="28">
        <v>16</v>
      </c>
      <c r="N19" s="41">
        <v>0.621</v>
      </c>
      <c r="O19" s="35">
        <v>227.05314009661836</v>
      </c>
      <c r="P19" s="21"/>
      <c r="Q19" s="28" t="s">
        <v>41</v>
      </c>
      <c r="R19" s="21" t="s">
        <v>58</v>
      </c>
      <c r="S19" s="21" t="s">
        <v>252</v>
      </c>
      <c r="T19" s="35"/>
      <c r="U19" s="28">
        <v>7</v>
      </c>
      <c r="V19" s="28">
        <v>1</v>
      </c>
      <c r="W19" s="30">
        <v>4</v>
      </c>
      <c r="X19" s="28">
        <v>11</v>
      </c>
      <c r="Y19" s="28">
        <v>35</v>
      </c>
      <c r="Z19" s="41">
        <v>0.54700000000000004</v>
      </c>
      <c r="AA19" s="35">
        <v>11.272141706924316</v>
      </c>
      <c r="AB19" s="21"/>
      <c r="AC19" s="21" t="s">
        <v>45</v>
      </c>
      <c r="AD19" s="21" t="s">
        <v>39</v>
      </c>
      <c r="AE19" s="21"/>
      <c r="AF19" s="35"/>
      <c r="AG19" s="32" t="s">
        <v>183</v>
      </c>
      <c r="AH19" s="32" t="s">
        <v>186</v>
      </c>
      <c r="AI19" s="32" t="s">
        <v>188</v>
      </c>
      <c r="AJ19" s="32"/>
      <c r="AK19" s="35"/>
      <c r="AL19" s="28">
        <v>1</v>
      </c>
      <c r="AM19" s="28">
        <v>1</v>
      </c>
      <c r="AN19" s="30"/>
      <c r="AO19" s="33"/>
      <c r="AP19" s="28">
        <v>1</v>
      </c>
      <c r="AQ19" s="49"/>
      <c r="AR19" s="49"/>
    </row>
    <row r="20" spans="1:49" s="4" customFormat="1" ht="15" customHeight="1" x14ac:dyDescent="0.25">
      <c r="A20" s="2"/>
      <c r="B20" s="28">
        <v>1991</v>
      </c>
      <c r="C20" s="28" t="s">
        <v>45</v>
      </c>
      <c r="D20" s="40" t="s">
        <v>37</v>
      </c>
      <c r="E20" s="28">
        <v>26</v>
      </c>
      <c r="F20" s="28">
        <v>9</v>
      </c>
      <c r="G20" s="30">
        <v>40</v>
      </c>
      <c r="H20" s="28">
        <v>40</v>
      </c>
      <c r="I20" s="28">
        <v>138</v>
      </c>
      <c r="J20" s="28">
        <v>43</v>
      </c>
      <c r="K20" s="28">
        <v>24</v>
      </c>
      <c r="L20" s="28">
        <v>22</v>
      </c>
      <c r="M20" s="28">
        <v>49</v>
      </c>
      <c r="N20" s="41">
        <v>0.58199999999999996</v>
      </c>
      <c r="O20" s="35">
        <v>237.11340206185568</v>
      </c>
      <c r="P20" s="21" t="s">
        <v>45</v>
      </c>
      <c r="Q20" s="21" t="s">
        <v>45</v>
      </c>
      <c r="R20" s="28" t="s">
        <v>36</v>
      </c>
      <c r="S20" s="21" t="s">
        <v>244</v>
      </c>
      <c r="T20" s="35"/>
      <c r="U20" s="28">
        <v>8</v>
      </c>
      <c r="V20" s="28">
        <v>1</v>
      </c>
      <c r="W20" s="30">
        <v>9</v>
      </c>
      <c r="X20" s="28">
        <v>5</v>
      </c>
      <c r="Y20" s="28">
        <v>36</v>
      </c>
      <c r="Z20" s="41">
        <v>0.58199999999999996</v>
      </c>
      <c r="AA20" s="35">
        <v>13.745704467353953</v>
      </c>
      <c r="AB20" s="21" t="s">
        <v>45</v>
      </c>
      <c r="AC20" s="21"/>
      <c r="AD20" s="21" t="s">
        <v>39</v>
      </c>
      <c r="AE20" s="21"/>
      <c r="AF20" s="35"/>
      <c r="AG20" s="32" t="s">
        <v>185</v>
      </c>
      <c r="AH20" s="32" t="s">
        <v>186</v>
      </c>
      <c r="AI20" s="32" t="s">
        <v>187</v>
      </c>
      <c r="AJ20" s="32"/>
      <c r="AK20" s="35"/>
      <c r="AL20" s="28">
        <v>1</v>
      </c>
      <c r="AM20" s="28">
        <v>1</v>
      </c>
      <c r="AN20" s="30"/>
      <c r="AO20" s="33"/>
      <c r="AP20" s="28"/>
      <c r="AQ20" s="49"/>
      <c r="AR20" s="49"/>
    </row>
    <row r="21" spans="1:49" s="4" customFormat="1" ht="15" customHeight="1" x14ac:dyDescent="0.25">
      <c r="A21" s="2"/>
      <c r="B21" s="28">
        <v>1992</v>
      </c>
      <c r="C21" s="28" t="s">
        <v>41</v>
      </c>
      <c r="D21" s="40" t="s">
        <v>37</v>
      </c>
      <c r="E21" s="28">
        <v>26</v>
      </c>
      <c r="F21" s="28">
        <v>7</v>
      </c>
      <c r="G21" s="30">
        <v>54</v>
      </c>
      <c r="H21" s="28">
        <v>35</v>
      </c>
      <c r="I21" s="28">
        <v>144</v>
      </c>
      <c r="J21" s="28">
        <v>28</v>
      </c>
      <c r="K21" s="28">
        <v>22</v>
      </c>
      <c r="L21" s="28">
        <v>33</v>
      </c>
      <c r="M21" s="28">
        <v>61</v>
      </c>
      <c r="N21" s="41">
        <v>0.56899999999999995</v>
      </c>
      <c r="O21" s="35">
        <v>253.07557117750443</v>
      </c>
      <c r="P21" s="28" t="s">
        <v>36</v>
      </c>
      <c r="Q21" s="21" t="s">
        <v>251</v>
      </c>
      <c r="R21" s="28" t="s">
        <v>36</v>
      </c>
      <c r="S21" s="21" t="s">
        <v>243</v>
      </c>
      <c r="T21" s="35"/>
      <c r="U21" s="28">
        <v>7</v>
      </c>
      <c r="V21" s="28">
        <v>2</v>
      </c>
      <c r="W21" s="30">
        <v>9</v>
      </c>
      <c r="X21" s="28">
        <v>8</v>
      </c>
      <c r="Y21" s="28">
        <v>34</v>
      </c>
      <c r="Z21" s="41">
        <v>0.56899999999999995</v>
      </c>
      <c r="AA21" s="35">
        <v>12.302284710017576</v>
      </c>
      <c r="AB21" s="28" t="s">
        <v>41</v>
      </c>
      <c r="AC21" s="21" t="s">
        <v>39</v>
      </c>
      <c r="AD21" s="28" t="s">
        <v>36</v>
      </c>
      <c r="AE21" s="21"/>
      <c r="AF21" s="35"/>
      <c r="AG21" s="32" t="s">
        <v>182</v>
      </c>
      <c r="AH21" s="32" t="s">
        <v>183</v>
      </c>
      <c r="AI21" s="32"/>
      <c r="AJ21" s="32" t="s">
        <v>184</v>
      </c>
      <c r="AK21" s="35"/>
      <c r="AL21" s="28">
        <v>1</v>
      </c>
      <c r="AM21" s="28">
        <v>1</v>
      </c>
      <c r="AN21" s="30"/>
      <c r="AO21" s="33">
        <v>1</v>
      </c>
      <c r="AP21" s="28"/>
      <c r="AQ21" s="49"/>
      <c r="AR21" s="49"/>
    </row>
    <row r="22" spans="1:49" s="4" customFormat="1" ht="15" customHeight="1" x14ac:dyDescent="0.25">
      <c r="A22" s="2"/>
      <c r="B22" s="28">
        <v>1993</v>
      </c>
      <c r="C22" s="28" t="s">
        <v>39</v>
      </c>
      <c r="D22" s="40" t="s">
        <v>37</v>
      </c>
      <c r="E22" s="28">
        <v>26</v>
      </c>
      <c r="F22" s="28">
        <v>9</v>
      </c>
      <c r="G22" s="28">
        <v>36</v>
      </c>
      <c r="H22" s="28">
        <v>27</v>
      </c>
      <c r="I22" s="28">
        <v>118</v>
      </c>
      <c r="J22" s="28">
        <v>24</v>
      </c>
      <c r="K22" s="28">
        <v>15</v>
      </c>
      <c r="L22" s="28">
        <v>34</v>
      </c>
      <c r="M22" s="28">
        <v>45</v>
      </c>
      <c r="N22" s="41">
        <v>0.55100000000000005</v>
      </c>
      <c r="O22" s="35">
        <v>214.15607985480943</v>
      </c>
      <c r="P22" s="21" t="s">
        <v>58</v>
      </c>
      <c r="Q22" s="21"/>
      <c r="R22" s="21" t="s">
        <v>44</v>
      </c>
      <c r="S22" s="21"/>
      <c r="T22" s="35"/>
      <c r="U22" s="28">
        <v>4</v>
      </c>
      <c r="V22" s="28">
        <v>0</v>
      </c>
      <c r="W22" s="30">
        <v>3</v>
      </c>
      <c r="X22" s="28">
        <v>3</v>
      </c>
      <c r="Y22" s="28">
        <v>14</v>
      </c>
      <c r="Z22" s="41">
        <v>0.55100000000000005</v>
      </c>
      <c r="AA22" s="35">
        <v>7.259528130671506</v>
      </c>
      <c r="AB22" s="21"/>
      <c r="AC22" s="21"/>
      <c r="AD22" s="21"/>
      <c r="AE22" s="21"/>
      <c r="AF22" s="35"/>
      <c r="AG22" s="32" t="s">
        <v>181</v>
      </c>
      <c r="AH22" s="32"/>
      <c r="AI22" s="32"/>
      <c r="AJ22" s="32"/>
      <c r="AK22" s="35"/>
      <c r="AL22" s="28"/>
      <c r="AM22" s="28"/>
      <c r="AN22" s="30"/>
      <c r="AO22" s="33"/>
      <c r="AP22" s="28"/>
      <c r="AQ22" s="49"/>
      <c r="AR22" s="49"/>
    </row>
    <row r="23" spans="1:49" ht="15" customHeight="1" x14ac:dyDescent="0.25">
      <c r="A23" s="2"/>
      <c r="B23" s="28">
        <v>1994</v>
      </c>
      <c r="C23" s="36" t="s">
        <v>41</v>
      </c>
      <c r="D23" s="37" t="s">
        <v>37</v>
      </c>
      <c r="E23" s="36">
        <v>34</v>
      </c>
      <c r="F23" s="36">
        <v>9</v>
      </c>
      <c r="G23" s="38">
        <v>43</v>
      </c>
      <c r="H23" s="36">
        <v>31</v>
      </c>
      <c r="I23" s="36">
        <v>153</v>
      </c>
      <c r="J23" s="36">
        <v>39</v>
      </c>
      <c r="K23" s="36">
        <v>18</v>
      </c>
      <c r="L23" s="36">
        <v>44</v>
      </c>
      <c r="M23" s="36">
        <v>52</v>
      </c>
      <c r="N23" s="41">
        <v>0.56899999999999995</v>
      </c>
      <c r="O23" s="35">
        <v>268.89279437609844</v>
      </c>
      <c r="P23" s="21" t="s">
        <v>39</v>
      </c>
      <c r="Q23" s="21" t="s">
        <v>261</v>
      </c>
      <c r="R23" s="28" t="s">
        <v>41</v>
      </c>
      <c r="S23" s="21" t="s">
        <v>253</v>
      </c>
      <c r="U23" s="28">
        <v>4</v>
      </c>
      <c r="V23" s="28">
        <v>0</v>
      </c>
      <c r="W23" s="30">
        <v>2</v>
      </c>
      <c r="X23" s="28">
        <v>3</v>
      </c>
      <c r="Y23" s="28">
        <v>14</v>
      </c>
      <c r="Z23" s="41">
        <v>0.56899999999999995</v>
      </c>
      <c r="AA23" s="35">
        <v>7.0298769771529006</v>
      </c>
      <c r="AB23" s="21"/>
      <c r="AC23" s="21"/>
      <c r="AD23" s="21"/>
      <c r="AE23" s="21"/>
      <c r="AF23" s="35"/>
      <c r="AG23" s="32"/>
      <c r="AH23" s="32" t="s">
        <v>262</v>
      </c>
      <c r="AI23" s="32"/>
      <c r="AJ23" s="32" t="s">
        <v>263</v>
      </c>
      <c r="AK23" s="35"/>
      <c r="AL23" s="28">
        <v>1</v>
      </c>
      <c r="AM23" s="28"/>
      <c r="AN23" s="30" t="s">
        <v>264</v>
      </c>
      <c r="AO23" s="33">
        <v>1</v>
      </c>
      <c r="AP23" s="28"/>
      <c r="AQ23" s="49"/>
      <c r="AR23" s="49"/>
      <c r="AS23" s="4"/>
      <c r="AT23" s="4"/>
      <c r="AU23" s="4"/>
      <c r="AV23" s="4"/>
      <c r="AW23" s="4"/>
    </row>
    <row r="24" spans="1:49" s="4" customFormat="1" ht="15" customHeight="1" x14ac:dyDescent="0.25">
      <c r="A24" s="2"/>
      <c r="B24" s="28">
        <v>1995</v>
      </c>
      <c r="C24" s="28" t="s">
        <v>45</v>
      </c>
      <c r="D24" s="40" t="s">
        <v>37</v>
      </c>
      <c r="E24" s="28">
        <v>1</v>
      </c>
      <c r="F24" s="28">
        <v>0</v>
      </c>
      <c r="G24" s="28">
        <v>0</v>
      </c>
      <c r="H24" s="28">
        <v>0</v>
      </c>
      <c r="I24" s="28">
        <v>1</v>
      </c>
      <c r="J24" s="28">
        <v>1</v>
      </c>
      <c r="K24" s="28">
        <v>0</v>
      </c>
      <c r="L24" s="28">
        <v>0</v>
      </c>
      <c r="M24" s="28">
        <v>0</v>
      </c>
      <c r="N24" s="41">
        <v>0.33300000000000002</v>
      </c>
      <c r="O24" s="35">
        <v>3.0030030030030028</v>
      </c>
      <c r="P24" s="21"/>
      <c r="Q24" s="21"/>
      <c r="R24" s="21"/>
      <c r="S24" s="21"/>
      <c r="T24" s="35"/>
      <c r="U24" s="28"/>
      <c r="V24" s="28"/>
      <c r="W24" s="30"/>
      <c r="X24" s="28"/>
      <c r="Y24" s="28"/>
      <c r="Z24" s="41"/>
      <c r="AA24" s="35" t="e">
        <v>#DIV/0!</v>
      </c>
      <c r="AB24" s="21"/>
      <c r="AC24" s="21"/>
      <c r="AD24" s="21"/>
      <c r="AE24" s="21"/>
      <c r="AF24" s="35"/>
      <c r="AG24" s="32"/>
      <c r="AH24" s="32"/>
      <c r="AI24" s="32"/>
      <c r="AJ24" s="32"/>
      <c r="AK24" s="35"/>
      <c r="AL24" s="28"/>
      <c r="AM24" s="28"/>
      <c r="AN24" s="30"/>
      <c r="AO24" s="33"/>
      <c r="AP24" s="28"/>
      <c r="AQ24" s="49"/>
      <c r="AR24" s="49"/>
    </row>
    <row r="25" spans="1:49" s="4" customFormat="1" ht="15" customHeight="1" x14ac:dyDescent="0.25">
      <c r="A25" s="2"/>
      <c r="B25" s="28">
        <v>1996</v>
      </c>
      <c r="C25" s="28"/>
      <c r="D25" s="40"/>
      <c r="E25" s="28"/>
      <c r="F25" s="28"/>
      <c r="G25" s="28"/>
      <c r="H25" s="28"/>
      <c r="I25" s="28"/>
      <c r="J25" s="28"/>
      <c r="K25" s="28"/>
      <c r="L25" s="28"/>
      <c r="M25" s="28"/>
      <c r="N25" s="41"/>
      <c r="O25" s="35"/>
      <c r="P25" s="21"/>
      <c r="Q25" s="21"/>
      <c r="R25" s="21"/>
      <c r="S25" s="21"/>
      <c r="T25" s="35"/>
      <c r="U25" s="28"/>
      <c r="V25" s="28"/>
      <c r="W25" s="30"/>
      <c r="X25" s="28"/>
      <c r="Y25" s="28"/>
      <c r="Z25" s="41"/>
      <c r="AA25" s="35"/>
      <c r="AB25" s="21"/>
      <c r="AC25" s="21"/>
      <c r="AD25" s="21"/>
      <c r="AE25" s="21"/>
      <c r="AF25" s="35"/>
      <c r="AG25" s="32"/>
      <c r="AH25" s="32"/>
      <c r="AI25" s="32"/>
      <c r="AJ25" s="32"/>
      <c r="AK25" s="35"/>
      <c r="AL25" s="28"/>
      <c r="AM25" s="28"/>
      <c r="AN25" s="30"/>
      <c r="AO25" s="33"/>
      <c r="AP25" s="28"/>
      <c r="AQ25" s="49"/>
      <c r="AR25" s="49"/>
    </row>
    <row r="26" spans="1:49" ht="15" customHeight="1" x14ac:dyDescent="0.25">
      <c r="A26" s="2"/>
      <c r="B26" s="28">
        <v>1997</v>
      </c>
      <c r="C26" s="28" t="s">
        <v>45</v>
      </c>
      <c r="D26" s="29" t="s">
        <v>37</v>
      </c>
      <c r="E26" s="28">
        <v>28</v>
      </c>
      <c r="F26" s="28">
        <v>3</v>
      </c>
      <c r="G26" s="28">
        <v>52</v>
      </c>
      <c r="H26" s="28">
        <v>11</v>
      </c>
      <c r="I26" s="28">
        <v>92</v>
      </c>
      <c r="J26" s="28">
        <v>8</v>
      </c>
      <c r="K26" s="28">
        <v>5</v>
      </c>
      <c r="L26" s="28">
        <v>24</v>
      </c>
      <c r="M26" s="28">
        <v>55</v>
      </c>
      <c r="N26" s="41">
        <v>0.46</v>
      </c>
      <c r="O26" s="35">
        <v>200</v>
      </c>
      <c r="P26" s="28" t="s">
        <v>41</v>
      </c>
      <c r="Q26" s="21"/>
      <c r="R26" s="21" t="s">
        <v>39</v>
      </c>
      <c r="S26" s="21"/>
      <c r="U26" s="28">
        <v>8</v>
      </c>
      <c r="V26" s="28">
        <v>0</v>
      </c>
      <c r="W26" s="30">
        <v>9</v>
      </c>
      <c r="X26" s="28">
        <v>2</v>
      </c>
      <c r="Y26" s="28">
        <v>18</v>
      </c>
      <c r="Z26" s="41">
        <v>0.46</v>
      </c>
      <c r="AA26" s="35">
        <v>17.391304347826086</v>
      </c>
      <c r="AB26" s="21" t="s">
        <v>43</v>
      </c>
      <c r="AC26" s="21"/>
      <c r="AD26" s="21"/>
      <c r="AE26" s="21"/>
      <c r="AF26" s="35"/>
      <c r="AG26" s="32" t="s">
        <v>265</v>
      </c>
      <c r="AH26" s="32" t="s">
        <v>266</v>
      </c>
      <c r="AI26" s="32" t="s">
        <v>267</v>
      </c>
      <c r="AJ26" s="32"/>
      <c r="AK26" s="35"/>
      <c r="AL26" s="28"/>
      <c r="AM26" s="28"/>
      <c r="AN26" s="30"/>
      <c r="AO26" s="33"/>
      <c r="AP26" s="28"/>
      <c r="AQ26" s="49"/>
      <c r="AR26" s="49"/>
      <c r="AS26" s="49"/>
      <c r="AT26" s="49"/>
      <c r="AU26" s="4"/>
      <c r="AV26" s="4"/>
      <c r="AW26" s="4"/>
    </row>
    <row r="27" spans="1:49" ht="15" customHeight="1" x14ac:dyDescent="0.25">
      <c r="A27" s="2"/>
      <c r="B27" s="28" t="s">
        <v>465</v>
      </c>
      <c r="C27" s="28"/>
      <c r="D27" s="29"/>
      <c r="E27" s="28"/>
      <c r="F27" s="28"/>
      <c r="G27" s="33"/>
      <c r="H27" s="30"/>
      <c r="I27" s="28"/>
      <c r="J27" s="28"/>
      <c r="K27" s="28"/>
      <c r="L27" s="28"/>
      <c r="M27" s="28"/>
      <c r="N27" s="41"/>
      <c r="P27" s="21"/>
      <c r="Q27" s="21"/>
      <c r="R27" s="21"/>
      <c r="S27" s="21"/>
      <c r="U27" s="28"/>
      <c r="V27" s="28"/>
      <c r="W27" s="30"/>
      <c r="X27" s="28"/>
      <c r="Y27" s="28"/>
      <c r="Z27" s="41"/>
      <c r="AA27" s="35"/>
      <c r="AB27" s="21"/>
      <c r="AC27" s="21"/>
      <c r="AD27" s="21"/>
      <c r="AE27" s="21"/>
      <c r="AF27" s="35"/>
      <c r="AG27" s="32"/>
      <c r="AH27" s="32"/>
      <c r="AI27" s="32"/>
      <c r="AJ27" s="32"/>
      <c r="AK27" s="35"/>
      <c r="AL27" s="28"/>
      <c r="AM27" s="28"/>
      <c r="AN27" s="30"/>
      <c r="AO27" s="33"/>
      <c r="AP27" s="28"/>
      <c r="AQ27" s="49"/>
      <c r="AR27" s="49"/>
      <c r="AS27" s="49"/>
      <c r="AT27" s="49"/>
      <c r="AU27" s="4"/>
      <c r="AV27" s="4"/>
      <c r="AW27" s="4"/>
    </row>
    <row r="28" spans="1:49" ht="15" customHeight="1" x14ac:dyDescent="0.25">
      <c r="A28" s="2"/>
      <c r="B28" s="42">
        <v>2005</v>
      </c>
      <c r="C28" s="42" t="s">
        <v>41</v>
      </c>
      <c r="D28" s="179" t="s">
        <v>42</v>
      </c>
      <c r="E28" s="42"/>
      <c r="F28" s="180" t="s">
        <v>268</v>
      </c>
      <c r="G28" s="74"/>
      <c r="H28" s="73"/>
      <c r="I28" s="42"/>
      <c r="J28" s="42"/>
      <c r="K28" s="42"/>
      <c r="L28" s="42"/>
      <c r="M28" s="42"/>
      <c r="N28" s="181"/>
      <c r="O28" s="35">
        <v>0</v>
      </c>
      <c r="P28" s="21"/>
      <c r="Q28" s="21"/>
      <c r="R28" s="21"/>
      <c r="S28" s="21"/>
      <c r="U28" s="28"/>
      <c r="V28" s="28"/>
      <c r="W28" s="30"/>
      <c r="X28" s="28"/>
      <c r="Y28" s="28"/>
      <c r="Z28" s="28"/>
      <c r="AA28" s="35">
        <v>0</v>
      </c>
      <c r="AB28" s="21"/>
      <c r="AC28" s="21"/>
      <c r="AD28" s="21"/>
      <c r="AE28" s="21"/>
      <c r="AF28" s="35"/>
      <c r="AG28" s="32"/>
      <c r="AH28" s="32"/>
      <c r="AI28" s="32"/>
      <c r="AJ28" s="32"/>
      <c r="AK28" s="35"/>
      <c r="AL28" s="28"/>
      <c r="AM28" s="28"/>
      <c r="AN28" s="30"/>
      <c r="AO28" s="33"/>
      <c r="AP28" s="28"/>
      <c r="AQ28" s="49"/>
      <c r="AR28" s="49"/>
      <c r="AS28" s="49"/>
      <c r="AT28" s="49"/>
      <c r="AU28" s="4"/>
      <c r="AV28" s="4"/>
      <c r="AW28" s="4"/>
    </row>
    <row r="29" spans="1:49" ht="15" customHeight="1" x14ac:dyDescent="0.25">
      <c r="A29" s="1"/>
      <c r="B29" s="19" t="s">
        <v>7</v>
      </c>
      <c r="C29" s="20"/>
      <c r="D29" s="18"/>
      <c r="E29" s="21">
        <v>445</v>
      </c>
      <c r="F29" s="21">
        <v>68</v>
      </c>
      <c r="G29" s="21">
        <v>354</v>
      </c>
      <c r="H29" s="21">
        <v>627</v>
      </c>
      <c r="I29" s="21">
        <v>2328</v>
      </c>
      <c r="J29" s="21">
        <v>920</v>
      </c>
      <c r="K29" s="21">
        <v>549</v>
      </c>
      <c r="L29" s="21">
        <v>443</v>
      </c>
      <c r="M29" s="21">
        <v>416</v>
      </c>
      <c r="N29" s="43">
        <v>0.59889557560921458</v>
      </c>
      <c r="O29" s="27">
        <v>3591.6111048440089</v>
      </c>
      <c r="P29" s="114" t="s">
        <v>174</v>
      </c>
      <c r="Q29" s="114" t="s">
        <v>254</v>
      </c>
      <c r="R29" s="114" t="s">
        <v>175</v>
      </c>
      <c r="S29" s="114" t="s">
        <v>176</v>
      </c>
      <c r="T29" s="27"/>
      <c r="U29" s="21">
        <v>80</v>
      </c>
      <c r="V29" s="21">
        <v>10</v>
      </c>
      <c r="W29" s="21">
        <v>66</v>
      </c>
      <c r="X29" s="21">
        <v>91</v>
      </c>
      <c r="Y29" s="21">
        <v>426</v>
      </c>
      <c r="Z29" s="43">
        <v>0.57799999999999996</v>
      </c>
      <c r="AA29" s="27" t="e">
        <v>#DIV/0!</v>
      </c>
      <c r="AB29" s="114" t="s">
        <v>177</v>
      </c>
      <c r="AC29" s="114" t="s">
        <v>178</v>
      </c>
      <c r="AD29" s="114" t="s">
        <v>179</v>
      </c>
      <c r="AE29" s="114" t="s">
        <v>180</v>
      </c>
      <c r="AF29" s="27"/>
      <c r="AG29" s="114" t="s">
        <v>189</v>
      </c>
      <c r="AH29" s="114" t="s">
        <v>190</v>
      </c>
      <c r="AI29" s="114" t="s">
        <v>191</v>
      </c>
      <c r="AJ29" s="114" t="s">
        <v>192</v>
      </c>
      <c r="AK29" s="35"/>
      <c r="AL29" s="21">
        <v>14</v>
      </c>
      <c r="AM29" s="21">
        <v>12</v>
      </c>
      <c r="AN29" s="21">
        <v>3</v>
      </c>
      <c r="AO29" s="21">
        <v>4</v>
      </c>
      <c r="AP29" s="21">
        <v>3</v>
      </c>
      <c r="AQ29" s="49"/>
      <c r="AR29" s="49"/>
      <c r="AS29" s="49"/>
      <c r="AT29" s="49"/>
      <c r="AU29" s="4"/>
      <c r="AV29" s="4"/>
      <c r="AW29" s="4"/>
    </row>
    <row r="30" spans="1:49" ht="15" customHeight="1" x14ac:dyDescent="0.25">
      <c r="A30" s="1"/>
      <c r="B30" s="19" t="s">
        <v>496</v>
      </c>
      <c r="C30" s="20"/>
      <c r="D30" s="18"/>
      <c r="E30" s="20" t="s">
        <v>396</v>
      </c>
      <c r="F30" s="17" t="s">
        <v>39</v>
      </c>
      <c r="G30" s="17" t="s">
        <v>457</v>
      </c>
      <c r="H30" s="17" t="s">
        <v>45</v>
      </c>
      <c r="I30" s="17" t="s">
        <v>436</v>
      </c>
      <c r="J30" s="17"/>
      <c r="K30" s="17"/>
      <c r="L30" s="17"/>
      <c r="M30" s="17"/>
      <c r="N30" s="161"/>
      <c r="O30" s="27"/>
      <c r="P30" s="25"/>
      <c r="Q30" s="23"/>
      <c r="R30" s="162"/>
      <c r="S30" s="163"/>
      <c r="T30" s="27"/>
      <c r="U30" s="20" t="s">
        <v>497</v>
      </c>
      <c r="V30" s="17" t="s">
        <v>252</v>
      </c>
      <c r="W30" s="17" t="s">
        <v>457</v>
      </c>
      <c r="X30" s="17" t="s">
        <v>269</v>
      </c>
      <c r="Y30" s="17" t="s">
        <v>458</v>
      </c>
      <c r="Z30" s="18"/>
      <c r="AA30" s="27"/>
      <c r="AB30" s="164"/>
      <c r="AC30" s="165"/>
      <c r="AD30" s="162"/>
      <c r="AE30" s="163"/>
      <c r="AF30" s="27"/>
      <c r="AG30" s="166">
        <v>0.8</v>
      </c>
      <c r="AH30" s="167">
        <v>0.4</v>
      </c>
      <c r="AI30" s="167">
        <v>0.33300000000000002</v>
      </c>
      <c r="AJ30" s="168">
        <v>0</v>
      </c>
      <c r="AK30" s="35"/>
      <c r="AL30" s="20"/>
      <c r="AM30" s="17"/>
      <c r="AN30" s="17"/>
      <c r="AO30" s="17"/>
      <c r="AP30" s="18"/>
      <c r="AQ30" s="49"/>
      <c r="AR30" s="49"/>
      <c r="AS30" s="49"/>
      <c r="AT30" s="49"/>
      <c r="AU30" s="4"/>
      <c r="AV30" s="4"/>
      <c r="AW30" s="4"/>
    </row>
    <row r="31" spans="1:49" ht="15" customHeight="1" x14ac:dyDescent="0.25">
      <c r="A31" s="2"/>
      <c r="B31" s="29" t="s">
        <v>2</v>
      </c>
      <c r="C31" s="33"/>
      <c r="D31" s="44">
        <v>2704</v>
      </c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35"/>
      <c r="AL31" s="47"/>
      <c r="AM31" s="45"/>
      <c r="AN31" s="49"/>
      <c r="AO31" s="49"/>
      <c r="AP31" s="49"/>
      <c r="AQ31" s="49"/>
      <c r="AR31" s="49"/>
      <c r="AS31" s="49"/>
      <c r="AT31" s="49"/>
      <c r="AU31" s="49"/>
      <c r="AV31" s="49"/>
      <c r="AW31" s="4"/>
    </row>
    <row r="32" spans="1:49" ht="15" customHeight="1" x14ac:dyDescent="0.25">
      <c r="A32" s="2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U32" s="45"/>
      <c r="V32" s="48"/>
      <c r="W32" s="45"/>
      <c r="X32" s="45"/>
      <c r="Y32" s="45"/>
      <c r="Z32" s="45"/>
      <c r="AA32" s="45"/>
      <c r="AB32" s="45"/>
      <c r="AC32" s="45"/>
      <c r="AD32" s="45"/>
      <c r="AE32" s="45"/>
      <c r="AF32" s="35"/>
      <c r="AG32" s="45"/>
      <c r="AH32" s="45"/>
      <c r="AI32" s="45"/>
      <c r="AJ32" s="45"/>
      <c r="AK32" s="45"/>
      <c r="AL32" s="45"/>
      <c r="AM32" s="45"/>
      <c r="AN32" s="49"/>
      <c r="AO32" s="49"/>
      <c r="AP32" s="49"/>
      <c r="AQ32" s="49"/>
      <c r="AR32" s="49"/>
      <c r="AS32" s="49"/>
      <c r="AT32" s="49"/>
      <c r="AU32" s="49"/>
      <c r="AV32" s="49"/>
      <c r="AW32" s="4"/>
    </row>
    <row r="33" spans="1:49" ht="15" customHeight="1" x14ac:dyDescent="0.25">
      <c r="A33" s="2"/>
      <c r="B33" s="25" t="s">
        <v>25</v>
      </c>
      <c r="C33" s="50"/>
      <c r="D33" s="50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17</v>
      </c>
      <c r="J33" s="45"/>
      <c r="K33" s="21" t="s">
        <v>27</v>
      </c>
      <c r="L33" s="21" t="s">
        <v>28</v>
      </c>
      <c r="M33" s="21" t="s">
        <v>29</v>
      </c>
      <c r="N33" s="21" t="s">
        <v>22</v>
      </c>
      <c r="O33" s="27"/>
      <c r="P33" s="51" t="s">
        <v>441</v>
      </c>
      <c r="Q33" s="15"/>
      <c r="R33" s="15"/>
      <c r="S33" s="15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169"/>
      <c r="AF33" s="27"/>
      <c r="AG33" s="51" t="s">
        <v>437</v>
      </c>
      <c r="AH33" s="15"/>
      <c r="AI33" s="15"/>
      <c r="AJ33" s="15"/>
      <c r="AK33" s="15"/>
      <c r="AL33" s="14" t="s">
        <v>438</v>
      </c>
      <c r="AM33" s="15"/>
      <c r="AN33" s="15"/>
      <c r="AO33" s="15"/>
      <c r="AP33" s="53"/>
      <c r="AQ33" s="49"/>
      <c r="AR33" s="49"/>
      <c r="AS33" s="49"/>
      <c r="AT33" s="49"/>
      <c r="AU33" s="4"/>
      <c r="AV33" s="4"/>
      <c r="AW33" s="4"/>
    </row>
    <row r="34" spans="1:49" ht="15" customHeight="1" x14ac:dyDescent="0.25">
      <c r="A34" s="2"/>
      <c r="B34" s="51" t="s">
        <v>13</v>
      </c>
      <c r="C34" s="15"/>
      <c r="D34" s="53"/>
      <c r="E34" s="28">
        <v>445</v>
      </c>
      <c r="F34" s="28">
        <v>68</v>
      </c>
      <c r="G34" s="28">
        <v>354</v>
      </c>
      <c r="H34" s="28">
        <v>627</v>
      </c>
      <c r="I34" s="28">
        <v>2328</v>
      </c>
      <c r="J34" s="45"/>
      <c r="K34" s="54">
        <v>0.94831460674157309</v>
      </c>
      <c r="L34" s="54">
        <v>1.4089887640449439</v>
      </c>
      <c r="M34" s="54">
        <v>5.4392523364485985</v>
      </c>
      <c r="N34" s="41">
        <v>0.59899999999999998</v>
      </c>
      <c r="O34" s="27">
        <v>3591.6111048440089</v>
      </c>
      <c r="P34" s="203" t="s">
        <v>9</v>
      </c>
      <c r="Q34" s="204"/>
      <c r="R34" s="205" t="s">
        <v>47</v>
      </c>
      <c r="S34" s="205"/>
      <c r="T34" s="205"/>
      <c r="U34" s="205"/>
      <c r="V34" s="205"/>
      <c r="W34" s="205"/>
      <c r="X34" s="205"/>
      <c r="Y34" s="206" t="s">
        <v>11</v>
      </c>
      <c r="Z34" s="206"/>
      <c r="AA34" s="206"/>
      <c r="AB34" s="206"/>
      <c r="AC34" s="236" t="s">
        <v>334</v>
      </c>
      <c r="AD34" s="206"/>
      <c r="AE34" s="239"/>
      <c r="AF34" s="27"/>
      <c r="AG34" s="203" t="s">
        <v>9</v>
      </c>
      <c r="AH34" s="205" t="s">
        <v>439</v>
      </c>
      <c r="AI34" s="205"/>
      <c r="AJ34" s="236"/>
      <c r="AK34" s="236"/>
      <c r="AL34" s="236">
        <v>2080</v>
      </c>
      <c r="AM34" s="236"/>
      <c r="AN34" s="206" t="s">
        <v>442</v>
      </c>
      <c r="AO34" s="236"/>
      <c r="AP34" s="210"/>
      <c r="AQ34" s="49"/>
      <c r="AR34" s="49"/>
      <c r="AS34" s="49"/>
      <c r="AT34" s="49"/>
      <c r="AU34" s="4"/>
      <c r="AV34" s="4"/>
      <c r="AW34" s="4"/>
    </row>
    <row r="35" spans="1:49" ht="15" customHeight="1" x14ac:dyDescent="0.25">
      <c r="A35" s="2"/>
      <c r="B35" s="55" t="s">
        <v>15</v>
      </c>
      <c r="C35" s="56"/>
      <c r="D35" s="57"/>
      <c r="E35" s="28">
        <v>80</v>
      </c>
      <c r="F35" s="28">
        <v>10</v>
      </c>
      <c r="G35" s="28">
        <v>66</v>
      </c>
      <c r="H35" s="28">
        <v>91</v>
      </c>
      <c r="I35" s="28">
        <v>426</v>
      </c>
      <c r="J35" s="45"/>
      <c r="K35" s="54">
        <f>PRODUCT((F35+G35)/E35)</f>
        <v>0.95</v>
      </c>
      <c r="L35" s="54">
        <f>PRODUCT(H35/E35)</f>
        <v>1.1375</v>
      </c>
      <c r="M35" s="54">
        <f>PRODUCT(I35/E35)</f>
        <v>5.3250000000000002</v>
      </c>
      <c r="N35" s="41">
        <f>PRODUCT(I35/O35)</f>
        <v>0.57469811320754716</v>
      </c>
      <c r="O35" s="35">
        <v>741.25874125874134</v>
      </c>
      <c r="P35" s="194" t="s">
        <v>229</v>
      </c>
      <c r="Q35" s="207"/>
      <c r="R35" s="185" t="s">
        <v>47</v>
      </c>
      <c r="S35" s="185"/>
      <c r="T35" s="185"/>
      <c r="U35" s="185"/>
      <c r="V35" s="185"/>
      <c r="W35" s="185"/>
      <c r="X35" s="185"/>
      <c r="Y35" s="189" t="s">
        <v>11</v>
      </c>
      <c r="Z35" s="189"/>
      <c r="AA35" s="189"/>
      <c r="AB35" s="189"/>
      <c r="AC35" s="184" t="s">
        <v>334</v>
      </c>
      <c r="AD35" s="189"/>
      <c r="AE35" s="240"/>
      <c r="AF35" s="27"/>
      <c r="AG35" s="194" t="s">
        <v>229</v>
      </c>
      <c r="AH35" s="185" t="s">
        <v>444</v>
      </c>
      <c r="AI35" s="185"/>
      <c r="AJ35" s="184"/>
      <c r="AK35" s="184"/>
      <c r="AL35" s="184">
        <v>1876</v>
      </c>
      <c r="AM35" s="184"/>
      <c r="AN35" s="189" t="s">
        <v>445</v>
      </c>
      <c r="AO35" s="184"/>
      <c r="AP35" s="190"/>
      <c r="AQ35" s="49"/>
      <c r="AR35" s="49"/>
      <c r="AS35" s="49"/>
      <c r="AT35" s="49"/>
      <c r="AU35" s="4"/>
      <c r="AV35" s="4"/>
      <c r="AW35" s="4"/>
    </row>
    <row r="36" spans="1:49" ht="15" customHeight="1" x14ac:dyDescent="0.25">
      <c r="A36" s="2"/>
      <c r="B36" s="58" t="s">
        <v>16</v>
      </c>
      <c r="C36" s="59"/>
      <c r="D36" s="60"/>
      <c r="E36" s="39">
        <v>8</v>
      </c>
      <c r="F36" s="39">
        <v>3</v>
      </c>
      <c r="G36" s="39">
        <v>6</v>
      </c>
      <c r="H36" s="39">
        <v>16</v>
      </c>
      <c r="I36" s="39">
        <v>54</v>
      </c>
      <c r="J36" s="45"/>
      <c r="K36" s="61">
        <v>0.25</v>
      </c>
      <c r="L36" s="61">
        <v>0</v>
      </c>
      <c r="M36" s="61">
        <v>1</v>
      </c>
      <c r="N36" s="62">
        <v>0.61363636363636365</v>
      </c>
      <c r="O36" s="27">
        <v>88</v>
      </c>
      <c r="P36" s="194" t="s">
        <v>230</v>
      </c>
      <c r="Q36" s="207"/>
      <c r="R36" s="185" t="s">
        <v>47</v>
      </c>
      <c r="S36" s="185"/>
      <c r="T36" s="185"/>
      <c r="U36" s="185"/>
      <c r="V36" s="185"/>
      <c r="W36" s="185"/>
      <c r="X36" s="185"/>
      <c r="Y36" s="189" t="s">
        <v>11</v>
      </c>
      <c r="Z36" s="189"/>
      <c r="AA36" s="189"/>
      <c r="AB36" s="189"/>
      <c r="AC36" s="184" t="s">
        <v>334</v>
      </c>
      <c r="AD36" s="189"/>
      <c r="AE36" s="240"/>
      <c r="AF36" s="27"/>
      <c r="AG36" s="194" t="s">
        <v>230</v>
      </c>
      <c r="AH36" s="185" t="s">
        <v>443</v>
      </c>
      <c r="AI36" s="185"/>
      <c r="AJ36" s="184"/>
      <c r="AK36" s="184"/>
      <c r="AL36" s="184">
        <v>2918</v>
      </c>
      <c r="AM36" s="184"/>
      <c r="AN36" s="189" t="s">
        <v>440</v>
      </c>
      <c r="AO36" s="184"/>
      <c r="AP36" s="190"/>
      <c r="AQ36" s="49"/>
      <c r="AR36" s="49"/>
      <c r="AS36" s="49"/>
      <c r="AT36" s="49"/>
      <c r="AU36" s="4"/>
      <c r="AV36" s="4"/>
      <c r="AW36" s="4"/>
    </row>
    <row r="37" spans="1:49" ht="15" customHeight="1" x14ac:dyDescent="0.25">
      <c r="A37" s="2"/>
      <c r="B37" s="63" t="s">
        <v>26</v>
      </c>
      <c r="C37" s="64"/>
      <c r="D37" s="65"/>
      <c r="E37" s="21">
        <v>533</v>
      </c>
      <c r="F37" s="21">
        <v>81</v>
      </c>
      <c r="G37" s="21">
        <v>426</v>
      </c>
      <c r="H37" s="21">
        <v>734</v>
      </c>
      <c r="I37" s="21">
        <v>2806</v>
      </c>
      <c r="J37" s="45"/>
      <c r="K37" s="66">
        <f>PRODUCT((F37+G37)/E37)</f>
        <v>0.95121951219512191</v>
      </c>
      <c r="L37" s="66">
        <f>PRODUCT(H37/E37)</f>
        <v>1.3771106941838649</v>
      </c>
      <c r="M37" s="66">
        <f>PRODUCT(I37/E37)</f>
        <v>5.2645403377110691</v>
      </c>
      <c r="N37" s="43">
        <v>0.59199999999999997</v>
      </c>
      <c r="O37" s="27">
        <v>4420.8698461027507</v>
      </c>
      <c r="P37" s="195" t="s">
        <v>10</v>
      </c>
      <c r="Q37" s="209"/>
      <c r="R37" s="196" t="s">
        <v>47</v>
      </c>
      <c r="S37" s="196"/>
      <c r="T37" s="196"/>
      <c r="U37" s="196"/>
      <c r="V37" s="196"/>
      <c r="W37" s="196"/>
      <c r="X37" s="196"/>
      <c r="Y37" s="198" t="s">
        <v>11</v>
      </c>
      <c r="Z37" s="198"/>
      <c r="AA37" s="198"/>
      <c r="AB37" s="198"/>
      <c r="AC37" s="237" t="s">
        <v>334</v>
      </c>
      <c r="AD37" s="198"/>
      <c r="AE37" s="238"/>
      <c r="AF37" s="27"/>
      <c r="AG37" s="195" t="s">
        <v>10</v>
      </c>
      <c r="AH37" s="196" t="s">
        <v>446</v>
      </c>
      <c r="AI37" s="196"/>
      <c r="AJ37" s="237"/>
      <c r="AK37" s="237"/>
      <c r="AL37" s="237">
        <v>9170</v>
      </c>
      <c r="AM37" s="237"/>
      <c r="AN37" s="198" t="s">
        <v>447</v>
      </c>
      <c r="AO37" s="237"/>
      <c r="AP37" s="91"/>
      <c r="AQ37" s="49"/>
      <c r="AR37" s="49"/>
      <c r="AS37" s="49"/>
      <c r="AT37" s="49"/>
      <c r="AU37" s="4"/>
      <c r="AV37" s="4"/>
      <c r="AW37" s="4"/>
    </row>
    <row r="38" spans="1:49" ht="15" customHeight="1" x14ac:dyDescent="0.25">
      <c r="A38" s="2"/>
      <c r="B38" s="47"/>
      <c r="C38" s="47"/>
      <c r="D38" s="47"/>
      <c r="E38" s="47"/>
      <c r="F38" s="47"/>
      <c r="G38" s="47"/>
      <c r="H38" s="47"/>
      <c r="I38" s="47"/>
      <c r="J38" s="45"/>
      <c r="K38" s="47"/>
      <c r="L38" s="47"/>
      <c r="M38" s="47"/>
      <c r="N38" s="46"/>
      <c r="O38" s="27"/>
      <c r="P38" s="27"/>
      <c r="Q38" s="27"/>
      <c r="R38" s="27"/>
      <c r="S38" s="27"/>
      <c r="T38" s="27"/>
      <c r="U38" s="45"/>
      <c r="V38" s="48"/>
      <c r="W38" s="45"/>
      <c r="X38" s="45"/>
      <c r="Y38" s="27"/>
      <c r="Z38" s="27"/>
      <c r="AA38" s="27"/>
      <c r="AB38" s="27"/>
      <c r="AC38" s="27"/>
      <c r="AD38" s="27"/>
      <c r="AE38" s="27"/>
      <c r="AF38" s="27"/>
      <c r="AG38" s="27"/>
      <c r="AH38" s="67"/>
      <c r="AI38" s="45"/>
      <c r="AJ38" s="45"/>
      <c r="AK38" s="45"/>
      <c r="AL38" s="45"/>
      <c r="AM38" s="45"/>
      <c r="AN38" s="45"/>
      <c r="AO38" s="45"/>
      <c r="AP38" s="45"/>
      <c r="AQ38" s="49"/>
      <c r="AR38" s="49"/>
      <c r="AS38" s="49"/>
      <c r="AT38" s="49"/>
      <c r="AU38" s="4"/>
      <c r="AV38" s="4"/>
    </row>
    <row r="39" spans="1:49" ht="15" customHeight="1" x14ac:dyDescent="0.25">
      <c r="A39" s="2"/>
      <c r="B39" s="51" t="s">
        <v>259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68"/>
      <c r="O39" s="14"/>
      <c r="P39" s="15"/>
      <c r="Q39" s="15"/>
      <c r="R39" s="15"/>
      <c r="S39" s="15"/>
      <c r="T39" s="14"/>
      <c r="U39" s="14"/>
      <c r="V39" s="69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4"/>
      <c r="AQ39" s="49"/>
      <c r="AR39" s="49"/>
      <c r="AS39" s="49"/>
      <c r="AT39" s="49"/>
      <c r="AU39" s="4"/>
      <c r="AV39" s="4"/>
    </row>
    <row r="40" spans="1:49" s="12" customFormat="1" ht="15" customHeight="1" x14ac:dyDescent="0.25">
      <c r="A40" s="2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7"/>
      <c r="P40" s="27"/>
      <c r="Q40" s="27"/>
      <c r="R40" s="27"/>
      <c r="S40" s="27"/>
      <c r="T40" s="27"/>
      <c r="U40" s="45"/>
      <c r="V40" s="48"/>
      <c r="W40" s="45"/>
      <c r="X40" s="45"/>
      <c r="Y40" s="27"/>
      <c r="Z40" s="27"/>
      <c r="AA40" s="27"/>
      <c r="AB40" s="27"/>
      <c r="AC40" s="27"/>
      <c r="AD40" s="27"/>
      <c r="AE40" s="27"/>
      <c r="AF40" s="27"/>
      <c r="AG40" s="45"/>
      <c r="AH40" s="45"/>
      <c r="AI40" s="45"/>
      <c r="AJ40" s="45"/>
      <c r="AK40" s="45"/>
      <c r="AL40" s="45"/>
      <c r="AM40" s="45"/>
      <c r="AN40" s="49"/>
      <c r="AO40" s="45"/>
      <c r="AP40" s="45"/>
      <c r="AQ40" s="49"/>
      <c r="AR40" s="49"/>
      <c r="AS40" s="49"/>
      <c r="AT40" s="49"/>
      <c r="AU40" s="4"/>
      <c r="AV40" s="4"/>
    </row>
    <row r="41" spans="1:49" s="12" customFormat="1" ht="15" customHeight="1" x14ac:dyDescent="0.25">
      <c r="A41" s="2"/>
      <c r="B41" s="70" t="s">
        <v>48</v>
      </c>
      <c r="C41" s="45"/>
      <c r="D41" s="70" t="s">
        <v>51</v>
      </c>
      <c r="E41" s="45"/>
      <c r="F41" s="45"/>
      <c r="G41" s="45"/>
      <c r="H41" s="45"/>
      <c r="I41" s="45"/>
      <c r="J41" s="45"/>
      <c r="K41" s="45"/>
      <c r="L41" s="70" t="s">
        <v>52</v>
      </c>
      <c r="M41" s="45"/>
      <c r="N41" s="48"/>
      <c r="O41" s="27"/>
      <c r="P41" s="27"/>
      <c r="Q41" s="27"/>
      <c r="R41" s="27"/>
      <c r="S41" s="70" t="s">
        <v>49</v>
      </c>
      <c r="T41" s="27"/>
      <c r="U41" s="45"/>
      <c r="V41" s="48"/>
      <c r="W41" s="45"/>
      <c r="X41" s="45"/>
      <c r="Y41" s="27"/>
      <c r="Z41" s="27"/>
      <c r="AA41" s="27"/>
      <c r="AB41" s="27"/>
      <c r="AC41" s="27"/>
      <c r="AD41" s="70" t="s">
        <v>53</v>
      </c>
      <c r="AE41" s="27"/>
      <c r="AF41" s="27"/>
      <c r="AG41" s="27"/>
      <c r="AH41" s="45"/>
      <c r="AI41" s="45"/>
      <c r="AJ41" s="45"/>
      <c r="AK41" s="45"/>
      <c r="AL41" s="45"/>
      <c r="AM41" s="45"/>
      <c r="AN41" s="45"/>
      <c r="AO41" s="45"/>
      <c r="AP41" s="45"/>
      <c r="AQ41" s="49"/>
      <c r="AR41" s="49"/>
      <c r="AS41" s="49"/>
      <c r="AT41" s="49"/>
      <c r="AU41" s="4"/>
      <c r="AV41" s="4"/>
    </row>
    <row r="42" spans="1:49" s="12" customFormat="1" ht="15" customHeight="1" x14ac:dyDescent="0.25">
      <c r="A42" s="2"/>
      <c r="B42" s="70"/>
      <c r="C42" s="45"/>
      <c r="D42" s="70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7"/>
      <c r="P42" s="27"/>
      <c r="Q42" s="27"/>
      <c r="R42" s="27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9"/>
      <c r="AR42" s="49"/>
      <c r="AS42" s="49"/>
      <c r="AT42" s="49"/>
      <c r="AU42" s="4"/>
      <c r="AV42" s="4"/>
    </row>
    <row r="43" spans="1:49" ht="15" customHeight="1" x14ac:dyDescent="0.25">
      <c r="A43" s="2"/>
      <c r="B43" s="75" t="s">
        <v>335</v>
      </c>
      <c r="C43" s="76"/>
      <c r="D43" s="76"/>
      <c r="E43" s="76"/>
      <c r="F43" s="76" t="s">
        <v>277</v>
      </c>
      <c r="G43" s="76" t="s">
        <v>3</v>
      </c>
      <c r="H43" s="76" t="s">
        <v>5</v>
      </c>
      <c r="I43" s="76" t="s">
        <v>6</v>
      </c>
      <c r="J43" s="76" t="s">
        <v>271</v>
      </c>
      <c r="K43" s="38" t="s">
        <v>17</v>
      </c>
      <c r="L43" s="45"/>
      <c r="M43" s="182" t="s">
        <v>337</v>
      </c>
      <c r="N43" s="77"/>
      <c r="O43" s="77"/>
      <c r="P43" s="76" t="s">
        <v>3</v>
      </c>
      <c r="Q43" s="76" t="s">
        <v>5</v>
      </c>
      <c r="R43" s="76" t="s">
        <v>6</v>
      </c>
      <c r="S43" s="76" t="s">
        <v>271</v>
      </c>
      <c r="T43" s="77"/>
      <c r="U43" s="38" t="s">
        <v>17</v>
      </c>
      <c r="V43" s="45"/>
      <c r="W43" s="182" t="s">
        <v>421</v>
      </c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213"/>
      <c r="AI43" s="75" t="s">
        <v>459</v>
      </c>
      <c r="AJ43" s="76"/>
      <c r="AK43" s="78"/>
      <c r="AL43" s="76" t="s">
        <v>460</v>
      </c>
      <c r="AM43" s="77"/>
      <c r="AN43" s="78" t="s">
        <v>461</v>
      </c>
      <c r="AO43" s="77"/>
      <c r="AP43" s="248" t="s">
        <v>462</v>
      </c>
      <c r="AQ43" s="49"/>
      <c r="AR43" s="49"/>
      <c r="AS43" s="49"/>
      <c r="AT43" s="49"/>
    </row>
    <row r="44" spans="1:49" ht="15" customHeight="1" x14ac:dyDescent="0.25">
      <c r="A44" s="2"/>
      <c r="B44" s="183">
        <v>1975</v>
      </c>
      <c r="C44" s="184" t="s">
        <v>46</v>
      </c>
      <c r="D44" s="185" t="s">
        <v>35</v>
      </c>
      <c r="E44" s="184"/>
      <c r="F44" s="184">
        <v>18</v>
      </c>
      <c r="G44" s="184">
        <v>17</v>
      </c>
      <c r="H44" s="186">
        <v>0.35294117647058826</v>
      </c>
      <c r="I44" s="186">
        <v>0.47058823529411764</v>
      </c>
      <c r="J44" s="186">
        <v>0.82352941176470584</v>
      </c>
      <c r="K44" s="187"/>
      <c r="L44" s="48"/>
      <c r="M44" s="188" t="s">
        <v>302</v>
      </c>
      <c r="N44" s="184"/>
      <c r="O44" s="184">
        <v>20</v>
      </c>
      <c r="P44" s="184" t="s">
        <v>347</v>
      </c>
      <c r="Q44" s="184" t="s">
        <v>364</v>
      </c>
      <c r="R44" s="184" t="s">
        <v>381</v>
      </c>
      <c r="S44" s="184" t="s">
        <v>346</v>
      </c>
      <c r="T44" s="186"/>
      <c r="U44" s="187"/>
      <c r="V44" s="48"/>
      <c r="W44" s="188" t="s">
        <v>272</v>
      </c>
      <c r="X44" s="189"/>
      <c r="Y44" s="185"/>
      <c r="Z44" s="185"/>
      <c r="AA44" s="185"/>
      <c r="AB44" s="185"/>
      <c r="AC44" s="185"/>
      <c r="AD44" s="185"/>
      <c r="AE44" s="185"/>
      <c r="AF44" s="185"/>
      <c r="AG44" s="208"/>
      <c r="AH44" s="214"/>
      <c r="AI44" s="183">
        <v>1984</v>
      </c>
      <c r="AJ44" s="192" t="s">
        <v>463</v>
      </c>
      <c r="AK44" s="192"/>
      <c r="AL44" s="244">
        <v>1002.3</v>
      </c>
      <c r="AM44" s="199"/>
      <c r="AN44" s="245">
        <v>140.30000000000001</v>
      </c>
      <c r="AO44" s="184"/>
      <c r="AP44" s="190">
        <v>1</v>
      </c>
      <c r="AQ44" s="49"/>
      <c r="AR44" s="49"/>
      <c r="AS44" s="49"/>
      <c r="AT44" s="49"/>
    </row>
    <row r="45" spans="1:49" ht="15" customHeight="1" x14ac:dyDescent="0.25">
      <c r="A45" s="2"/>
      <c r="B45" s="183">
        <v>1976</v>
      </c>
      <c r="C45" s="184"/>
      <c r="D45" s="185"/>
      <c r="E45" s="184"/>
      <c r="F45" s="184">
        <v>19</v>
      </c>
      <c r="G45" s="184"/>
      <c r="H45" s="186"/>
      <c r="I45" s="186"/>
      <c r="J45" s="186"/>
      <c r="K45" s="187"/>
      <c r="L45" s="48"/>
      <c r="M45" s="188" t="s">
        <v>303</v>
      </c>
      <c r="N45" s="184"/>
      <c r="O45" s="184">
        <v>20</v>
      </c>
      <c r="P45" s="184" t="s">
        <v>348</v>
      </c>
      <c r="Q45" s="184" t="s">
        <v>365</v>
      </c>
      <c r="R45" s="184" t="s">
        <v>382</v>
      </c>
      <c r="S45" s="184" t="s">
        <v>349</v>
      </c>
      <c r="T45" s="186"/>
      <c r="U45" s="187"/>
      <c r="V45" s="48"/>
      <c r="W45" s="224" t="s">
        <v>397</v>
      </c>
      <c r="X45" s="189"/>
      <c r="Y45" s="189" t="s">
        <v>398</v>
      </c>
      <c r="Z45" s="229"/>
      <c r="AA45" s="229"/>
      <c r="AB45" s="229"/>
      <c r="AC45" s="229"/>
      <c r="AD45" s="229"/>
      <c r="AE45" s="229"/>
      <c r="AF45" s="229"/>
      <c r="AG45" s="229" t="s">
        <v>399</v>
      </c>
      <c r="AH45" s="193"/>
      <c r="AI45" s="183">
        <v>1985</v>
      </c>
      <c r="AJ45" s="192" t="s">
        <v>464</v>
      </c>
      <c r="AK45" s="192"/>
      <c r="AL45" s="244">
        <v>1182.7</v>
      </c>
      <c r="AM45" s="189"/>
      <c r="AN45" s="245">
        <f>PRODUCT(AL45-AL44)</f>
        <v>180.40000000000009</v>
      </c>
      <c r="AO45" s="189"/>
      <c r="AP45" s="190"/>
      <c r="AQ45" s="49"/>
      <c r="AR45" s="49"/>
      <c r="AS45" s="49"/>
      <c r="AT45" s="49"/>
    </row>
    <row r="46" spans="1:49" ht="15" customHeight="1" x14ac:dyDescent="0.25">
      <c r="A46" s="2"/>
      <c r="B46" s="183">
        <v>1977</v>
      </c>
      <c r="C46" s="184" t="s">
        <v>34</v>
      </c>
      <c r="D46" s="185" t="s">
        <v>35</v>
      </c>
      <c r="E46" s="184"/>
      <c r="F46" s="184">
        <v>20</v>
      </c>
      <c r="G46" s="184">
        <v>22</v>
      </c>
      <c r="H46" s="186">
        <v>0.5</v>
      </c>
      <c r="I46" s="186">
        <v>1</v>
      </c>
      <c r="J46" s="186">
        <v>1.5</v>
      </c>
      <c r="K46" s="187">
        <v>4.7727272727272725</v>
      </c>
      <c r="L46" s="48"/>
      <c r="M46" s="188" t="s">
        <v>304</v>
      </c>
      <c r="N46" s="184"/>
      <c r="O46" s="184">
        <v>21</v>
      </c>
      <c r="P46" s="184" t="s">
        <v>354</v>
      </c>
      <c r="Q46" s="184" t="s">
        <v>366</v>
      </c>
      <c r="R46" s="184" t="s">
        <v>383</v>
      </c>
      <c r="S46" s="184" t="s">
        <v>388</v>
      </c>
      <c r="T46" s="186"/>
      <c r="U46" s="187" t="s">
        <v>256</v>
      </c>
      <c r="V46" s="48"/>
      <c r="W46" s="224" t="s">
        <v>273</v>
      </c>
      <c r="X46" s="189"/>
      <c r="Y46" s="189" t="s">
        <v>289</v>
      </c>
      <c r="Z46" s="185"/>
      <c r="AA46" s="185"/>
      <c r="AB46" s="185"/>
      <c r="AC46" s="189"/>
      <c r="AD46" s="185"/>
      <c r="AE46" s="185"/>
      <c r="AF46" s="185"/>
      <c r="AG46" s="185" t="s">
        <v>288</v>
      </c>
      <c r="AH46" s="193"/>
      <c r="AI46" s="183">
        <v>1986</v>
      </c>
      <c r="AJ46" s="192" t="s">
        <v>436</v>
      </c>
      <c r="AK46" s="192"/>
      <c r="AL46" s="244">
        <v>1361</v>
      </c>
      <c r="AM46" s="189"/>
      <c r="AN46" s="245">
        <f t="shared" ref="AN46:AN57" si="0">PRODUCT(AL46-AL45)</f>
        <v>178.29999999999995</v>
      </c>
      <c r="AO46" s="189"/>
      <c r="AP46" s="190">
        <v>2</v>
      </c>
      <c r="AQ46" s="49"/>
      <c r="AR46" s="49"/>
      <c r="AS46" s="49"/>
      <c r="AT46" s="49"/>
    </row>
    <row r="47" spans="1:49" ht="15" customHeight="1" x14ac:dyDescent="0.25">
      <c r="A47" s="2"/>
      <c r="B47" s="183">
        <v>1978</v>
      </c>
      <c r="C47" s="184"/>
      <c r="D47" s="185"/>
      <c r="E47" s="184"/>
      <c r="F47" s="184">
        <v>21</v>
      </c>
      <c r="G47" s="184"/>
      <c r="H47" s="186"/>
      <c r="I47" s="186"/>
      <c r="J47" s="186"/>
      <c r="K47" s="187"/>
      <c r="L47" s="48"/>
      <c r="M47" s="188" t="s">
        <v>305</v>
      </c>
      <c r="N47" s="184"/>
      <c r="O47" s="184"/>
      <c r="P47" s="184" t="s">
        <v>350</v>
      </c>
      <c r="Q47" s="184" t="s">
        <v>367</v>
      </c>
      <c r="R47" s="184" t="s">
        <v>384</v>
      </c>
      <c r="S47" s="184" t="s">
        <v>389</v>
      </c>
      <c r="T47" s="186"/>
      <c r="U47" s="187" t="s">
        <v>353</v>
      </c>
      <c r="V47" s="48"/>
      <c r="W47" s="224" t="s">
        <v>274</v>
      </c>
      <c r="X47" s="189"/>
      <c r="Y47" s="189" t="s">
        <v>291</v>
      </c>
      <c r="Z47" s="185"/>
      <c r="AA47" s="185"/>
      <c r="AB47" s="185"/>
      <c r="AC47" s="189"/>
      <c r="AD47" s="185"/>
      <c r="AE47" s="185"/>
      <c r="AF47" s="185"/>
      <c r="AG47" s="189" t="s">
        <v>290</v>
      </c>
      <c r="AH47" s="193"/>
      <c r="AI47" s="183">
        <v>1987</v>
      </c>
      <c r="AJ47" s="192" t="s">
        <v>255</v>
      </c>
      <c r="AK47" s="192"/>
      <c r="AL47" s="244">
        <v>1485.3</v>
      </c>
      <c r="AM47" s="189"/>
      <c r="AN47" s="245">
        <f t="shared" si="0"/>
        <v>124.29999999999995</v>
      </c>
      <c r="AO47" s="189"/>
      <c r="AP47" s="190"/>
      <c r="AQ47" s="49"/>
      <c r="AR47" s="49"/>
      <c r="AS47" s="49"/>
      <c r="AT47" s="49"/>
    </row>
    <row r="48" spans="1:49" ht="15" customHeight="1" x14ac:dyDescent="0.25">
      <c r="A48" s="2"/>
      <c r="B48" s="183">
        <v>1979</v>
      </c>
      <c r="C48" s="184" t="s">
        <v>36</v>
      </c>
      <c r="D48" s="185" t="s">
        <v>37</v>
      </c>
      <c r="E48" s="184"/>
      <c r="F48" s="184">
        <v>22</v>
      </c>
      <c r="G48" s="184">
        <v>22</v>
      </c>
      <c r="H48" s="186">
        <v>0.59090909090909094</v>
      </c>
      <c r="I48" s="186">
        <v>1.0909090909090908</v>
      </c>
      <c r="J48" s="186">
        <v>1.6818181818181819</v>
      </c>
      <c r="K48" s="187">
        <v>3.2727272727272729</v>
      </c>
      <c r="L48" s="48"/>
      <c r="M48" s="188" t="s">
        <v>306</v>
      </c>
      <c r="N48" s="184"/>
      <c r="O48" s="184"/>
      <c r="P48" s="184" t="s">
        <v>351</v>
      </c>
      <c r="Q48" s="184" t="s">
        <v>368</v>
      </c>
      <c r="R48" s="184" t="s">
        <v>385</v>
      </c>
      <c r="S48" s="184" t="s">
        <v>390</v>
      </c>
      <c r="T48" s="186"/>
      <c r="U48" s="187" t="s">
        <v>352</v>
      </c>
      <c r="V48" s="48"/>
      <c r="W48" s="191"/>
      <c r="X48" s="189"/>
      <c r="Y48" s="189"/>
      <c r="Z48" s="185"/>
      <c r="AA48" s="185"/>
      <c r="AB48" s="185"/>
      <c r="AC48" s="189"/>
      <c r="AD48" s="185"/>
      <c r="AE48" s="185"/>
      <c r="AF48" s="185"/>
      <c r="AG48" s="189"/>
      <c r="AH48" s="193"/>
      <c r="AI48" s="183">
        <v>1988</v>
      </c>
      <c r="AJ48" s="192" t="s">
        <v>34</v>
      </c>
      <c r="AK48" s="192"/>
      <c r="AL48" s="244">
        <v>1637.7</v>
      </c>
      <c r="AM48" s="189"/>
      <c r="AN48" s="245">
        <f t="shared" si="0"/>
        <v>152.40000000000009</v>
      </c>
      <c r="AO48" s="189"/>
      <c r="AP48" s="190">
        <v>3</v>
      </c>
      <c r="AQ48" s="49"/>
      <c r="AR48" s="49"/>
      <c r="AS48" s="49"/>
      <c r="AT48" s="49"/>
    </row>
    <row r="49" spans="1:46" ht="15" customHeight="1" x14ac:dyDescent="0.25">
      <c r="A49" s="2"/>
      <c r="B49" s="183">
        <v>1980</v>
      </c>
      <c r="C49" s="184" t="s">
        <v>36</v>
      </c>
      <c r="D49" s="185" t="s">
        <v>37</v>
      </c>
      <c r="E49" s="184"/>
      <c r="F49" s="184">
        <v>23</v>
      </c>
      <c r="G49" s="184">
        <v>22</v>
      </c>
      <c r="H49" s="186">
        <v>0.68181818181818177</v>
      </c>
      <c r="I49" s="186">
        <v>2.0909090909090908</v>
      </c>
      <c r="J49" s="186">
        <v>2.7727272727272729</v>
      </c>
      <c r="K49" s="187">
        <v>6.6363636363636367</v>
      </c>
      <c r="L49" s="48"/>
      <c r="M49" s="188" t="s">
        <v>307</v>
      </c>
      <c r="N49" s="184"/>
      <c r="O49" s="184"/>
      <c r="P49" s="184" t="s">
        <v>355</v>
      </c>
      <c r="Q49" s="184" t="s">
        <v>369</v>
      </c>
      <c r="R49" s="184" t="s">
        <v>386</v>
      </c>
      <c r="S49" s="184" t="s">
        <v>391</v>
      </c>
      <c r="T49" s="186"/>
      <c r="U49" s="187" t="s">
        <v>396</v>
      </c>
      <c r="V49" s="48"/>
      <c r="W49" s="188" t="s">
        <v>400</v>
      </c>
      <c r="X49" s="189"/>
      <c r="Y49" s="189"/>
      <c r="Z49" s="185"/>
      <c r="AA49" s="185"/>
      <c r="AB49" s="185"/>
      <c r="AC49" s="189"/>
      <c r="AD49" s="185"/>
      <c r="AE49" s="185"/>
      <c r="AF49" s="185"/>
      <c r="AG49" s="185"/>
      <c r="AH49" s="193"/>
      <c r="AI49" s="183">
        <v>1989</v>
      </c>
      <c r="AJ49" s="192" t="s">
        <v>39</v>
      </c>
      <c r="AK49" s="192"/>
      <c r="AL49" s="244">
        <v>1775</v>
      </c>
      <c r="AM49" s="189"/>
      <c r="AN49" s="245">
        <f t="shared" si="0"/>
        <v>137.29999999999995</v>
      </c>
      <c r="AO49" s="189"/>
      <c r="AP49" s="190"/>
      <c r="AQ49" s="49"/>
      <c r="AR49" s="49"/>
      <c r="AS49" s="49"/>
      <c r="AT49" s="49"/>
    </row>
    <row r="50" spans="1:46" ht="15" customHeight="1" x14ac:dyDescent="0.25">
      <c r="A50" s="2"/>
      <c r="B50" s="183">
        <v>1981</v>
      </c>
      <c r="C50" s="184" t="s">
        <v>36</v>
      </c>
      <c r="D50" s="185" t="s">
        <v>37</v>
      </c>
      <c r="E50" s="184"/>
      <c r="F50" s="184">
        <v>24</v>
      </c>
      <c r="G50" s="184">
        <v>22</v>
      </c>
      <c r="H50" s="186">
        <v>0.45454545454545453</v>
      </c>
      <c r="I50" s="186">
        <v>2.1818181818181817</v>
      </c>
      <c r="J50" s="186">
        <v>2.6363636363636362</v>
      </c>
      <c r="K50" s="187">
        <v>6.1818181818181817</v>
      </c>
      <c r="L50" s="48"/>
      <c r="M50" s="188" t="s">
        <v>308</v>
      </c>
      <c r="N50" s="184"/>
      <c r="O50" s="184"/>
      <c r="P50" s="184" t="s">
        <v>356</v>
      </c>
      <c r="Q50" s="184" t="s">
        <v>370</v>
      </c>
      <c r="R50" s="184" t="s">
        <v>352</v>
      </c>
      <c r="S50" s="184" t="s">
        <v>392</v>
      </c>
      <c r="T50" s="186"/>
      <c r="U50" s="187" t="s">
        <v>269</v>
      </c>
      <c r="V50" s="48"/>
      <c r="W50" s="191" t="s">
        <v>411</v>
      </c>
      <c r="X50" s="189"/>
      <c r="Y50" s="229" t="s">
        <v>401</v>
      </c>
      <c r="Z50" s="229"/>
      <c r="AA50" s="229"/>
      <c r="AB50" s="229"/>
      <c r="AC50" s="229"/>
      <c r="AD50" s="229"/>
      <c r="AE50" s="229"/>
      <c r="AF50" s="229"/>
      <c r="AG50" s="230" t="s">
        <v>402</v>
      </c>
      <c r="AH50" s="187">
        <v>8.8495575221238937E-2</v>
      </c>
      <c r="AI50" s="183">
        <v>1990</v>
      </c>
      <c r="AJ50" s="192" t="s">
        <v>38</v>
      </c>
      <c r="AK50" s="192"/>
      <c r="AL50" s="244">
        <v>1948</v>
      </c>
      <c r="AM50" s="189"/>
      <c r="AN50" s="245">
        <f t="shared" si="0"/>
        <v>173</v>
      </c>
      <c r="AO50" s="189"/>
      <c r="AP50" s="190">
        <v>4</v>
      </c>
      <c r="AQ50" s="49"/>
      <c r="AR50" s="49"/>
      <c r="AS50" s="49"/>
      <c r="AT50" s="49"/>
    </row>
    <row r="51" spans="1:46" ht="15" customHeight="1" x14ac:dyDescent="0.25">
      <c r="A51" s="2"/>
      <c r="B51" s="183">
        <v>1982</v>
      </c>
      <c r="C51" s="184" t="s">
        <v>38</v>
      </c>
      <c r="D51" s="185" t="s">
        <v>37</v>
      </c>
      <c r="E51" s="184"/>
      <c r="F51" s="184">
        <v>25</v>
      </c>
      <c r="G51" s="184">
        <v>22</v>
      </c>
      <c r="H51" s="186">
        <v>0.45454545454545453</v>
      </c>
      <c r="I51" s="186">
        <v>1.9545454545454546</v>
      </c>
      <c r="J51" s="186">
        <v>2.4090909090909092</v>
      </c>
      <c r="K51" s="187">
        <v>5.7727272727272725</v>
      </c>
      <c r="L51" s="48"/>
      <c r="M51" s="188" t="s">
        <v>309</v>
      </c>
      <c r="N51" s="184"/>
      <c r="O51" s="184"/>
      <c r="P51" s="184" t="s">
        <v>357</v>
      </c>
      <c r="Q51" s="184" t="s">
        <v>371</v>
      </c>
      <c r="R51" s="184" t="s">
        <v>387</v>
      </c>
      <c r="S51" s="184" t="s">
        <v>393</v>
      </c>
      <c r="T51" s="186"/>
      <c r="U51" s="187" t="s">
        <v>261</v>
      </c>
      <c r="V51" s="48"/>
      <c r="W51" s="191" t="s">
        <v>412</v>
      </c>
      <c r="X51" s="189"/>
      <c r="Y51" s="229" t="s">
        <v>407</v>
      </c>
      <c r="Z51" s="229"/>
      <c r="AA51" s="229"/>
      <c r="AB51" s="229"/>
      <c r="AC51" s="229"/>
      <c r="AD51" s="229"/>
      <c r="AE51" s="229"/>
      <c r="AF51" s="229"/>
      <c r="AG51" s="230" t="s">
        <v>403</v>
      </c>
      <c r="AH51" s="187">
        <v>0.10238907849829351</v>
      </c>
      <c r="AI51" s="183">
        <v>1991</v>
      </c>
      <c r="AJ51" s="192" t="s">
        <v>36</v>
      </c>
      <c r="AK51" s="192"/>
      <c r="AL51" s="244">
        <v>2125.3000000000002</v>
      </c>
      <c r="AM51" s="189"/>
      <c r="AN51" s="245">
        <f t="shared" si="0"/>
        <v>177.30000000000018</v>
      </c>
      <c r="AO51" s="189"/>
      <c r="AP51" s="190"/>
      <c r="AQ51" s="49"/>
      <c r="AR51" s="49"/>
      <c r="AS51" s="49"/>
      <c r="AT51" s="49"/>
    </row>
    <row r="52" spans="1:46" ht="15" customHeight="1" x14ac:dyDescent="0.25">
      <c r="A52" s="2"/>
      <c r="B52" s="183">
        <v>1983</v>
      </c>
      <c r="C52" s="184" t="s">
        <v>39</v>
      </c>
      <c r="D52" s="185" t="s">
        <v>40</v>
      </c>
      <c r="E52" s="184"/>
      <c r="F52" s="184">
        <v>26</v>
      </c>
      <c r="G52" s="184">
        <v>22</v>
      </c>
      <c r="H52" s="186">
        <v>0.40909090909090912</v>
      </c>
      <c r="I52" s="186">
        <v>1.5454545454545454</v>
      </c>
      <c r="J52" s="186">
        <v>1.9545454545454546</v>
      </c>
      <c r="K52" s="187">
        <v>6.3181818181818183</v>
      </c>
      <c r="L52" s="48"/>
      <c r="M52" s="188" t="s">
        <v>310</v>
      </c>
      <c r="N52" s="184"/>
      <c r="O52" s="184"/>
      <c r="P52" s="184" t="s">
        <v>358</v>
      </c>
      <c r="Q52" s="184" t="s">
        <v>372</v>
      </c>
      <c r="R52" s="184" t="s">
        <v>269</v>
      </c>
      <c r="S52" s="184" t="s">
        <v>394</v>
      </c>
      <c r="T52" s="186"/>
      <c r="U52" s="187" t="s">
        <v>251</v>
      </c>
      <c r="V52" s="48"/>
      <c r="W52" s="191" t="s">
        <v>413</v>
      </c>
      <c r="X52" s="189"/>
      <c r="Y52" s="229" t="s">
        <v>408</v>
      </c>
      <c r="Z52" s="229"/>
      <c r="AA52" s="229"/>
      <c r="AB52" s="229"/>
      <c r="AC52" s="229"/>
      <c r="AD52" s="229"/>
      <c r="AE52" s="229"/>
      <c r="AF52" s="229"/>
      <c r="AG52" s="230" t="s">
        <v>404</v>
      </c>
      <c r="AH52" s="187">
        <v>0.12158054711246201</v>
      </c>
      <c r="AI52" s="183">
        <v>1992</v>
      </c>
      <c r="AJ52" s="192" t="s">
        <v>36</v>
      </c>
      <c r="AK52" s="192"/>
      <c r="AL52" s="244">
        <v>2327.6999999999998</v>
      </c>
      <c r="AM52" s="189"/>
      <c r="AN52" s="245">
        <f t="shared" si="0"/>
        <v>202.39999999999964</v>
      </c>
      <c r="AO52" s="189"/>
      <c r="AP52" s="190">
        <v>5</v>
      </c>
      <c r="AQ52" s="49"/>
      <c r="AR52" s="49"/>
      <c r="AS52" s="49"/>
      <c r="AT52" s="49"/>
    </row>
    <row r="53" spans="1:46" ht="15" customHeight="1" x14ac:dyDescent="0.25">
      <c r="A53" s="2"/>
      <c r="B53" s="183">
        <v>1984</v>
      </c>
      <c r="C53" s="184" t="s">
        <v>41</v>
      </c>
      <c r="D53" s="185" t="s">
        <v>40</v>
      </c>
      <c r="E53" s="184"/>
      <c r="F53" s="184">
        <v>27</v>
      </c>
      <c r="G53" s="184">
        <v>22</v>
      </c>
      <c r="H53" s="186">
        <v>0.27272727272727271</v>
      </c>
      <c r="I53" s="186">
        <v>1.6818181818181819</v>
      </c>
      <c r="J53" s="186">
        <v>1.9545454545454546</v>
      </c>
      <c r="K53" s="187">
        <v>5.7272727272727275</v>
      </c>
      <c r="L53" s="48"/>
      <c r="M53" s="188" t="s">
        <v>311</v>
      </c>
      <c r="N53" s="184"/>
      <c r="O53" s="184"/>
      <c r="P53" s="184" t="s">
        <v>359</v>
      </c>
      <c r="Q53" s="184" t="s">
        <v>373</v>
      </c>
      <c r="R53" s="184" t="s">
        <v>261</v>
      </c>
      <c r="S53" s="184" t="s">
        <v>395</v>
      </c>
      <c r="T53" s="186"/>
      <c r="U53" s="187" t="s">
        <v>46</v>
      </c>
      <c r="V53" s="48"/>
      <c r="W53" s="191" t="s">
        <v>414</v>
      </c>
      <c r="X53" s="189"/>
      <c r="Y53" s="229" t="s">
        <v>409</v>
      </c>
      <c r="Z53" s="229"/>
      <c r="AA53" s="229"/>
      <c r="AB53" s="229"/>
      <c r="AC53" s="229"/>
      <c r="AD53" s="229"/>
      <c r="AE53" s="229"/>
      <c r="AF53" s="229"/>
      <c r="AG53" s="230" t="s">
        <v>405</v>
      </c>
      <c r="AH53" s="187">
        <v>0.13550135501355012</v>
      </c>
      <c r="AI53" s="183">
        <v>1993</v>
      </c>
      <c r="AJ53" s="192" t="s">
        <v>36</v>
      </c>
      <c r="AK53" s="192"/>
      <c r="AL53" s="244">
        <v>2432.6999999999998</v>
      </c>
      <c r="AM53" s="189"/>
      <c r="AN53" s="245">
        <f t="shared" si="0"/>
        <v>105</v>
      </c>
      <c r="AO53" s="189"/>
      <c r="AP53" s="190"/>
      <c r="AQ53" s="49"/>
      <c r="AR53" s="49"/>
      <c r="AS53" s="49"/>
      <c r="AT53" s="49"/>
    </row>
    <row r="54" spans="1:46" ht="15" customHeight="1" x14ac:dyDescent="0.25">
      <c r="A54" s="2"/>
      <c r="B54" s="183">
        <v>1985</v>
      </c>
      <c r="C54" s="184" t="s">
        <v>41</v>
      </c>
      <c r="D54" s="185" t="s">
        <v>42</v>
      </c>
      <c r="E54" s="184"/>
      <c r="F54" s="184">
        <v>28</v>
      </c>
      <c r="G54" s="184">
        <v>22</v>
      </c>
      <c r="H54" s="186">
        <v>0.95454545454545459</v>
      </c>
      <c r="I54" s="186">
        <v>1.9545454545454546</v>
      </c>
      <c r="J54" s="186">
        <v>2.9090909090909092</v>
      </c>
      <c r="K54" s="187">
        <v>6.2727272727272725</v>
      </c>
      <c r="L54" s="48"/>
      <c r="M54" s="188" t="s">
        <v>312</v>
      </c>
      <c r="N54" s="184"/>
      <c r="O54" s="184"/>
      <c r="P54" s="184" t="s">
        <v>360</v>
      </c>
      <c r="Q54" s="184" t="s">
        <v>374</v>
      </c>
      <c r="R54" s="184" t="s">
        <v>252</v>
      </c>
      <c r="S54" s="184" t="s">
        <v>270</v>
      </c>
      <c r="T54" s="186"/>
      <c r="U54" s="187" t="s">
        <v>44</v>
      </c>
      <c r="V54" s="48"/>
      <c r="W54" s="191" t="s">
        <v>415</v>
      </c>
      <c r="X54" s="189"/>
      <c r="Y54" s="229" t="s">
        <v>410</v>
      </c>
      <c r="Z54" s="229"/>
      <c r="AA54" s="229"/>
      <c r="AB54" s="229"/>
      <c r="AC54" s="229"/>
      <c r="AD54" s="229"/>
      <c r="AE54" s="229"/>
      <c r="AF54" s="229"/>
      <c r="AG54" s="230" t="s">
        <v>406</v>
      </c>
      <c r="AH54" s="187">
        <v>0.15189873417721519</v>
      </c>
      <c r="AI54" s="183">
        <v>1994</v>
      </c>
      <c r="AJ54" s="192" t="s">
        <v>36</v>
      </c>
      <c r="AK54" s="192"/>
      <c r="AL54" s="244">
        <v>2615.6999999999998</v>
      </c>
      <c r="AM54" s="189"/>
      <c r="AN54" s="245">
        <f t="shared" si="0"/>
        <v>183</v>
      </c>
      <c r="AO54" s="189"/>
      <c r="AP54" s="190">
        <v>6</v>
      </c>
      <c r="AQ54" s="49"/>
      <c r="AR54" s="49"/>
      <c r="AS54" s="49"/>
      <c r="AT54" s="49"/>
    </row>
    <row r="55" spans="1:46" ht="15" customHeight="1" x14ac:dyDescent="0.25">
      <c r="A55" s="2"/>
      <c r="B55" s="183">
        <v>1986</v>
      </c>
      <c r="C55" s="184" t="s">
        <v>38</v>
      </c>
      <c r="D55" s="185" t="s">
        <v>42</v>
      </c>
      <c r="E55" s="184"/>
      <c r="F55" s="184">
        <v>29</v>
      </c>
      <c r="G55" s="184">
        <v>22</v>
      </c>
      <c r="H55" s="186">
        <v>0.59090909090909094</v>
      </c>
      <c r="I55" s="225">
        <v>2.3636363636363638</v>
      </c>
      <c r="J55" s="186">
        <v>2.9545454545454546</v>
      </c>
      <c r="K55" s="187">
        <v>6.1818181818181817</v>
      </c>
      <c r="L55" s="48"/>
      <c r="M55" s="188" t="s">
        <v>313</v>
      </c>
      <c r="N55" s="184"/>
      <c r="O55" s="184"/>
      <c r="P55" s="184" t="s">
        <v>361</v>
      </c>
      <c r="Q55" s="184" t="s">
        <v>375</v>
      </c>
      <c r="R55" s="184" t="s">
        <v>58</v>
      </c>
      <c r="S55" s="184" t="s">
        <v>253</v>
      </c>
      <c r="T55" s="186"/>
      <c r="U55" s="187" t="s">
        <v>57</v>
      </c>
      <c r="V55" s="48"/>
      <c r="W55" s="191"/>
      <c r="X55" s="189"/>
      <c r="Y55" s="189"/>
      <c r="Z55" s="185"/>
      <c r="AA55" s="185"/>
      <c r="AB55" s="185"/>
      <c r="AC55" s="189"/>
      <c r="AD55" s="185"/>
      <c r="AE55" s="185"/>
      <c r="AF55" s="185"/>
      <c r="AG55" s="189"/>
      <c r="AH55" s="193"/>
      <c r="AI55" s="183">
        <v>1995</v>
      </c>
      <c r="AJ55" s="192" t="s">
        <v>36</v>
      </c>
      <c r="AK55" s="192"/>
      <c r="AL55" s="244">
        <v>2616.3000000000002</v>
      </c>
      <c r="AM55" s="189"/>
      <c r="AN55" s="245">
        <f t="shared" si="0"/>
        <v>0.6000000000003638</v>
      </c>
      <c r="AO55" s="189"/>
      <c r="AP55" s="190"/>
      <c r="AQ55" s="49"/>
      <c r="AR55" s="49"/>
      <c r="AS55" s="49"/>
      <c r="AT55" s="49"/>
    </row>
    <row r="56" spans="1:46" ht="15" customHeight="1" x14ac:dyDescent="0.25">
      <c r="A56" s="2"/>
      <c r="B56" s="183">
        <v>1987</v>
      </c>
      <c r="C56" s="184" t="s">
        <v>43</v>
      </c>
      <c r="D56" s="185" t="s">
        <v>42</v>
      </c>
      <c r="E56" s="184"/>
      <c r="F56" s="184">
        <v>30</v>
      </c>
      <c r="G56" s="184">
        <v>22</v>
      </c>
      <c r="H56" s="186">
        <v>0.13636363636363635</v>
      </c>
      <c r="I56" s="186">
        <v>1</v>
      </c>
      <c r="J56" s="186">
        <v>1.1363636363636365</v>
      </c>
      <c r="K56" s="187">
        <v>5.8636363636363633</v>
      </c>
      <c r="L56" s="48"/>
      <c r="M56" s="188" t="s">
        <v>314</v>
      </c>
      <c r="N56" s="184"/>
      <c r="O56" s="184"/>
      <c r="P56" s="184" t="s">
        <v>362</v>
      </c>
      <c r="Q56" s="184" t="s">
        <v>376</v>
      </c>
      <c r="R56" s="184" t="s">
        <v>39</v>
      </c>
      <c r="S56" s="184" t="s">
        <v>261</v>
      </c>
      <c r="T56" s="186"/>
      <c r="U56" s="187" t="s">
        <v>45</v>
      </c>
      <c r="V56" s="48"/>
      <c r="W56" s="191" t="s">
        <v>240</v>
      </c>
      <c r="X56" s="189"/>
      <c r="Y56" s="189"/>
      <c r="Z56" s="185"/>
      <c r="AA56" s="185"/>
      <c r="AB56" s="185"/>
      <c r="AC56" s="189"/>
      <c r="AD56" s="185"/>
      <c r="AE56" s="185"/>
      <c r="AF56" s="185"/>
      <c r="AG56" s="189"/>
      <c r="AH56" s="193"/>
      <c r="AI56" s="183">
        <v>1996</v>
      </c>
      <c r="AJ56" s="192" t="s">
        <v>36</v>
      </c>
      <c r="AK56" s="184"/>
      <c r="AL56" s="244">
        <v>2616.3000000000002</v>
      </c>
      <c r="AM56" s="189"/>
      <c r="AN56" s="245">
        <f t="shared" si="0"/>
        <v>0</v>
      </c>
      <c r="AO56" s="189"/>
      <c r="AP56" s="190"/>
      <c r="AQ56" s="49"/>
      <c r="AR56" s="49"/>
      <c r="AS56" s="49"/>
      <c r="AT56" s="49"/>
    </row>
    <row r="57" spans="1:46" ht="15" customHeight="1" x14ac:dyDescent="0.25">
      <c r="A57" s="2"/>
      <c r="B57" s="183">
        <v>1988</v>
      </c>
      <c r="C57" s="184" t="s">
        <v>44</v>
      </c>
      <c r="D57" s="185" t="s">
        <v>42</v>
      </c>
      <c r="E57" s="184"/>
      <c r="F57" s="184">
        <v>31</v>
      </c>
      <c r="G57" s="184">
        <v>22</v>
      </c>
      <c r="H57" s="186">
        <v>0.59090909090909094</v>
      </c>
      <c r="I57" s="186">
        <v>1.5909090909090908</v>
      </c>
      <c r="J57" s="186">
        <v>2.1818181818181817</v>
      </c>
      <c r="K57" s="226">
        <v>7</v>
      </c>
      <c r="L57" s="48"/>
      <c r="M57" s="188" t="s">
        <v>315</v>
      </c>
      <c r="N57" s="184"/>
      <c r="O57" s="184"/>
      <c r="P57" s="184" t="s">
        <v>269</v>
      </c>
      <c r="Q57" s="184" t="s">
        <v>377</v>
      </c>
      <c r="R57" s="184" t="s">
        <v>45</v>
      </c>
      <c r="S57" s="184" t="s">
        <v>46</v>
      </c>
      <c r="T57" s="186"/>
      <c r="U57" s="187" t="s">
        <v>41</v>
      </c>
      <c r="V57" s="48"/>
      <c r="W57" s="224" t="s">
        <v>397</v>
      </c>
      <c r="X57" s="189"/>
      <c r="Y57" s="229" t="s">
        <v>416</v>
      </c>
      <c r="Z57" s="229"/>
      <c r="AA57" s="229"/>
      <c r="AB57" s="229"/>
      <c r="AC57" s="229"/>
      <c r="AD57" s="229"/>
      <c r="AE57" s="229"/>
      <c r="AF57" s="229"/>
      <c r="AG57" s="229" t="s">
        <v>417</v>
      </c>
      <c r="AH57" s="187">
        <v>0.61349693251533743</v>
      </c>
      <c r="AI57" s="183">
        <v>1997</v>
      </c>
      <c r="AJ57" s="192" t="s">
        <v>36</v>
      </c>
      <c r="AK57" s="184"/>
      <c r="AL57" s="244">
        <v>2704</v>
      </c>
      <c r="AM57" s="189"/>
      <c r="AN57" s="245">
        <f t="shared" si="0"/>
        <v>87.699999999999818</v>
      </c>
      <c r="AO57" s="189"/>
      <c r="AP57" s="246"/>
      <c r="AQ57" s="49"/>
      <c r="AR57" s="49"/>
      <c r="AS57" s="49"/>
      <c r="AT57" s="49"/>
    </row>
    <row r="58" spans="1:46" ht="15" customHeight="1" x14ac:dyDescent="0.25">
      <c r="A58" s="2"/>
      <c r="B58" s="183">
        <v>1989</v>
      </c>
      <c r="C58" s="184" t="s">
        <v>34</v>
      </c>
      <c r="D58" s="185" t="s">
        <v>42</v>
      </c>
      <c r="E58" s="184"/>
      <c r="F58" s="184">
        <v>32</v>
      </c>
      <c r="G58" s="184">
        <v>20</v>
      </c>
      <c r="H58" s="186">
        <v>0.7</v>
      </c>
      <c r="I58" s="186">
        <v>1.35</v>
      </c>
      <c r="J58" s="186">
        <v>2.0499999999999998</v>
      </c>
      <c r="K58" s="187">
        <v>6.65</v>
      </c>
      <c r="L58" s="48"/>
      <c r="M58" s="188" t="s">
        <v>316</v>
      </c>
      <c r="N58" s="184"/>
      <c r="O58" s="184"/>
      <c r="P58" s="184" t="s">
        <v>363</v>
      </c>
      <c r="Q58" s="184" t="s">
        <v>378</v>
      </c>
      <c r="R58" s="184" t="s">
        <v>38</v>
      </c>
      <c r="S58" s="184" t="s">
        <v>59</v>
      </c>
      <c r="T58" s="186"/>
      <c r="U58" s="226" t="s">
        <v>36</v>
      </c>
      <c r="V58" s="48"/>
      <c r="W58" s="224" t="s">
        <v>273</v>
      </c>
      <c r="X58" s="189"/>
      <c r="Y58" s="229" t="s">
        <v>293</v>
      </c>
      <c r="Z58" s="229"/>
      <c r="AA58" s="229"/>
      <c r="AB58" s="229"/>
      <c r="AC58" s="229"/>
      <c r="AD58" s="229"/>
      <c r="AE58" s="229"/>
      <c r="AF58" s="229"/>
      <c r="AG58" s="229" t="s">
        <v>292</v>
      </c>
      <c r="AH58" s="187">
        <v>0.80645161290322576</v>
      </c>
      <c r="AI58" s="183" t="s">
        <v>465</v>
      </c>
      <c r="AJ58" s="184"/>
      <c r="AK58" s="184"/>
      <c r="AL58" s="184"/>
      <c r="AM58" s="189"/>
      <c r="AN58" s="184"/>
      <c r="AO58" s="185"/>
      <c r="AP58" s="190"/>
      <c r="AQ58" s="49"/>
      <c r="AR58" s="49"/>
      <c r="AS58" s="49"/>
      <c r="AT58" s="49"/>
    </row>
    <row r="59" spans="1:46" ht="15" customHeight="1" x14ac:dyDescent="0.25">
      <c r="A59" s="2"/>
      <c r="B59" s="183">
        <v>1990</v>
      </c>
      <c r="C59" s="184" t="s">
        <v>38</v>
      </c>
      <c r="D59" s="185" t="s">
        <v>37</v>
      </c>
      <c r="E59" s="184"/>
      <c r="F59" s="184">
        <v>33</v>
      </c>
      <c r="G59" s="184">
        <v>25</v>
      </c>
      <c r="H59" s="186">
        <v>0.64</v>
      </c>
      <c r="I59" s="186">
        <v>1.68</v>
      </c>
      <c r="J59" s="186">
        <v>2.3199999999999998</v>
      </c>
      <c r="K59" s="187">
        <v>5.64</v>
      </c>
      <c r="L59" s="48"/>
      <c r="M59" s="188" t="s">
        <v>317</v>
      </c>
      <c r="N59" s="184"/>
      <c r="O59" s="184"/>
      <c r="P59" s="184" t="s">
        <v>252</v>
      </c>
      <c r="Q59" s="184" t="s">
        <v>379</v>
      </c>
      <c r="R59" s="184" t="s">
        <v>41</v>
      </c>
      <c r="S59" s="184" t="s">
        <v>57</v>
      </c>
      <c r="T59" s="186"/>
      <c r="U59" s="187" t="s">
        <v>36</v>
      </c>
      <c r="V59" s="48"/>
      <c r="W59" s="224" t="s">
        <v>274</v>
      </c>
      <c r="X59" s="189"/>
      <c r="Y59" s="229" t="s">
        <v>419</v>
      </c>
      <c r="Z59" s="229"/>
      <c r="AA59" s="229"/>
      <c r="AB59" s="229"/>
      <c r="AC59" s="229"/>
      <c r="AD59" s="229"/>
      <c r="AE59" s="229"/>
      <c r="AF59" s="229"/>
      <c r="AG59" s="229" t="s">
        <v>418</v>
      </c>
      <c r="AH59" s="187">
        <v>0.91533180778032042</v>
      </c>
      <c r="AI59" s="183">
        <v>2022</v>
      </c>
      <c r="AJ59" s="184" t="s">
        <v>57</v>
      </c>
      <c r="AK59" s="184"/>
      <c r="AL59" s="244">
        <v>2704</v>
      </c>
      <c r="AM59" s="189"/>
      <c r="AN59" s="184"/>
      <c r="AO59" s="185"/>
      <c r="AP59" s="190"/>
      <c r="AQ59" s="49"/>
      <c r="AR59" s="49"/>
      <c r="AS59" s="49"/>
      <c r="AT59" s="49"/>
    </row>
    <row r="60" spans="1:46" ht="15" customHeight="1" x14ac:dyDescent="0.25">
      <c r="A60" s="2"/>
      <c r="B60" s="183">
        <v>1991</v>
      </c>
      <c r="C60" s="184" t="s">
        <v>45</v>
      </c>
      <c r="D60" s="185" t="s">
        <v>37</v>
      </c>
      <c r="E60" s="184"/>
      <c r="F60" s="184">
        <v>34</v>
      </c>
      <c r="G60" s="184">
        <v>26</v>
      </c>
      <c r="H60" s="186">
        <v>1.8846153846153846</v>
      </c>
      <c r="I60" s="186">
        <v>1.5384615384615385</v>
      </c>
      <c r="J60" s="186">
        <v>3.4230769230769229</v>
      </c>
      <c r="K60" s="187">
        <v>5.3076923076923075</v>
      </c>
      <c r="L60" s="48"/>
      <c r="M60" s="188" t="s">
        <v>318</v>
      </c>
      <c r="N60" s="184"/>
      <c r="O60" s="184"/>
      <c r="P60" s="184" t="s">
        <v>44</v>
      </c>
      <c r="Q60" s="184" t="s">
        <v>380</v>
      </c>
      <c r="R60" s="184" t="s">
        <v>41</v>
      </c>
      <c r="S60" s="184" t="s">
        <v>41</v>
      </c>
      <c r="T60" s="186"/>
      <c r="U60" s="187" t="s">
        <v>36</v>
      </c>
      <c r="V60" s="48"/>
      <c r="W60" s="191"/>
      <c r="X60" s="185"/>
      <c r="Y60" s="189"/>
      <c r="Z60" s="185"/>
      <c r="AA60" s="185"/>
      <c r="AB60" s="185"/>
      <c r="AC60" s="189"/>
      <c r="AD60" s="185"/>
      <c r="AE60" s="185"/>
      <c r="AF60" s="185"/>
      <c r="AG60" s="189"/>
      <c r="AH60" s="187"/>
      <c r="AI60" s="195"/>
      <c r="AJ60" s="247"/>
      <c r="AK60" s="196"/>
      <c r="AL60" s="237"/>
      <c r="AM60" s="198"/>
      <c r="AN60" s="237"/>
      <c r="AO60" s="196"/>
      <c r="AP60" s="91"/>
      <c r="AQ60" s="49"/>
      <c r="AR60" s="49"/>
      <c r="AS60" s="49"/>
      <c r="AT60" s="49"/>
    </row>
    <row r="61" spans="1:46" ht="15" customHeight="1" x14ac:dyDescent="0.25">
      <c r="A61" s="2"/>
      <c r="B61" s="183">
        <v>1992</v>
      </c>
      <c r="C61" s="184" t="s">
        <v>41</v>
      </c>
      <c r="D61" s="185" t="s">
        <v>37</v>
      </c>
      <c r="E61" s="184"/>
      <c r="F61" s="184">
        <v>35</v>
      </c>
      <c r="G61" s="184">
        <v>26</v>
      </c>
      <c r="H61" s="225">
        <v>2.3461538461538463</v>
      </c>
      <c r="I61" s="186">
        <v>1.3461538461538463</v>
      </c>
      <c r="J61" s="225">
        <v>3.6923076923076925</v>
      </c>
      <c r="K61" s="187">
        <v>5.5384615384615383</v>
      </c>
      <c r="L61" s="48"/>
      <c r="M61" s="188" t="s">
        <v>319</v>
      </c>
      <c r="N61" s="184"/>
      <c r="O61" s="184"/>
      <c r="P61" s="184" t="s">
        <v>59</v>
      </c>
      <c r="Q61" s="184" t="s">
        <v>257</v>
      </c>
      <c r="R61" s="184" t="s">
        <v>41</v>
      </c>
      <c r="S61" s="184" t="s">
        <v>41</v>
      </c>
      <c r="T61" s="186"/>
      <c r="U61" s="187" t="s">
        <v>36</v>
      </c>
      <c r="V61" s="48"/>
      <c r="W61" s="191" t="s">
        <v>239</v>
      </c>
      <c r="X61" s="185"/>
      <c r="Y61" s="189"/>
      <c r="Z61" s="185"/>
      <c r="AA61" s="185"/>
      <c r="AB61" s="185"/>
      <c r="AC61" s="189"/>
      <c r="AD61" s="185"/>
      <c r="AE61" s="185"/>
      <c r="AF61" s="185"/>
      <c r="AG61" s="185"/>
      <c r="AH61" s="190"/>
      <c r="AI61" s="222" t="s">
        <v>448</v>
      </c>
      <c r="AJ61" s="76"/>
      <c r="AK61" s="78"/>
      <c r="AL61" s="78"/>
      <c r="AM61" s="77"/>
      <c r="AN61" s="77"/>
      <c r="AO61" s="77"/>
      <c r="AP61" s="145"/>
      <c r="AQ61" s="49"/>
      <c r="AR61" s="49"/>
      <c r="AS61" s="49"/>
      <c r="AT61" s="49"/>
    </row>
    <row r="62" spans="1:46" ht="15" customHeight="1" x14ac:dyDescent="0.25">
      <c r="A62" s="2"/>
      <c r="B62" s="183">
        <v>1993</v>
      </c>
      <c r="C62" s="184" t="s">
        <v>39</v>
      </c>
      <c r="D62" s="185" t="s">
        <v>37</v>
      </c>
      <c r="E62" s="184"/>
      <c r="F62" s="184">
        <v>36</v>
      </c>
      <c r="G62" s="184">
        <v>26</v>
      </c>
      <c r="H62" s="186">
        <v>1.7307692307692308</v>
      </c>
      <c r="I62" s="186">
        <v>1.0384615384615385</v>
      </c>
      <c r="J62" s="186">
        <v>2.7692307692307692</v>
      </c>
      <c r="K62" s="187">
        <v>4.5384615384615383</v>
      </c>
      <c r="L62" s="48"/>
      <c r="M62" s="188" t="s">
        <v>278</v>
      </c>
      <c r="N62" s="184"/>
      <c r="O62" s="184"/>
      <c r="P62" s="184" t="s">
        <v>58</v>
      </c>
      <c r="Q62" s="184" t="s">
        <v>43</v>
      </c>
      <c r="R62" s="184" t="s">
        <v>41</v>
      </c>
      <c r="S62" s="227" t="s">
        <v>36</v>
      </c>
      <c r="T62" s="186"/>
      <c r="U62" s="187" t="s">
        <v>36</v>
      </c>
      <c r="V62" s="48"/>
      <c r="W62" s="224" t="s">
        <v>397</v>
      </c>
      <c r="X62" s="185"/>
      <c r="Y62" s="230" t="s">
        <v>422</v>
      </c>
      <c r="Z62" s="232"/>
      <c r="AA62" s="232"/>
      <c r="AB62" s="232"/>
      <c r="AC62" s="232"/>
      <c r="AD62" s="232"/>
      <c r="AE62" s="232"/>
      <c r="AF62" s="232"/>
      <c r="AG62" s="231" t="s">
        <v>420</v>
      </c>
      <c r="AH62" s="187">
        <v>1.5151515151515151</v>
      </c>
      <c r="AI62" s="243">
        <v>34161</v>
      </c>
      <c r="AJ62" s="199" t="s">
        <v>468</v>
      </c>
      <c r="AK62" s="184"/>
      <c r="AL62" s="184"/>
      <c r="AM62" s="184">
        <v>3</v>
      </c>
      <c r="AN62" s="184"/>
      <c r="AO62" s="184"/>
      <c r="AP62" s="190"/>
      <c r="AQ62" s="49"/>
      <c r="AR62" s="49"/>
      <c r="AS62" s="49"/>
      <c r="AT62" s="49"/>
    </row>
    <row r="63" spans="1:46" ht="15" customHeight="1" x14ac:dyDescent="0.25">
      <c r="A63" s="2"/>
      <c r="B63" s="183">
        <v>1994</v>
      </c>
      <c r="C63" s="184" t="s">
        <v>41</v>
      </c>
      <c r="D63" s="185" t="s">
        <v>37</v>
      </c>
      <c r="E63" s="184"/>
      <c r="F63" s="184">
        <v>37</v>
      </c>
      <c r="G63" s="184">
        <v>34</v>
      </c>
      <c r="H63" s="186">
        <v>1.5294117647058822</v>
      </c>
      <c r="I63" s="186">
        <v>0.91176470588235292</v>
      </c>
      <c r="J63" s="186">
        <v>2.4411764705882355</v>
      </c>
      <c r="K63" s="187">
        <v>4.5</v>
      </c>
      <c r="L63" s="48"/>
      <c r="M63" s="188" t="s">
        <v>280</v>
      </c>
      <c r="N63" s="184"/>
      <c r="O63" s="184"/>
      <c r="P63" s="184" t="s">
        <v>38</v>
      </c>
      <c r="Q63" s="184" t="s">
        <v>39</v>
      </c>
      <c r="R63" s="227" t="s">
        <v>36</v>
      </c>
      <c r="S63" s="184" t="s">
        <v>36</v>
      </c>
      <c r="T63" s="186"/>
      <c r="U63" s="187" t="s">
        <v>36</v>
      </c>
      <c r="V63" s="48"/>
      <c r="W63" s="224" t="s">
        <v>273</v>
      </c>
      <c r="X63" s="185"/>
      <c r="Y63" s="189" t="s">
        <v>295</v>
      </c>
      <c r="Z63" s="185"/>
      <c r="AA63" s="185"/>
      <c r="AB63" s="185"/>
      <c r="AC63" s="189"/>
      <c r="AD63" s="185"/>
      <c r="AE63" s="185"/>
      <c r="AF63" s="185"/>
      <c r="AG63" s="185" t="s">
        <v>294</v>
      </c>
      <c r="AH63" s="187">
        <f>PRODUCT(300/191)</f>
        <v>1.5706806282722514</v>
      </c>
      <c r="AI63" s="243">
        <v>32999</v>
      </c>
      <c r="AJ63" s="199" t="s">
        <v>469</v>
      </c>
      <c r="AK63" s="184"/>
      <c r="AL63" s="184"/>
      <c r="AM63" s="184">
        <v>2</v>
      </c>
      <c r="AN63" s="184"/>
      <c r="AO63" s="184"/>
      <c r="AP63" s="190"/>
      <c r="AQ63" s="49"/>
      <c r="AR63" s="49"/>
      <c r="AS63" s="49"/>
      <c r="AT63" s="49"/>
    </row>
    <row r="64" spans="1:46" ht="15" customHeight="1" x14ac:dyDescent="0.25">
      <c r="A64" s="2"/>
      <c r="B64" s="183">
        <v>1995</v>
      </c>
      <c r="C64" s="184" t="s">
        <v>45</v>
      </c>
      <c r="D64" s="185" t="s">
        <v>37</v>
      </c>
      <c r="E64" s="184"/>
      <c r="F64" s="184">
        <v>38</v>
      </c>
      <c r="G64" s="184">
        <v>1</v>
      </c>
      <c r="H64" s="186">
        <v>0</v>
      </c>
      <c r="I64" s="186">
        <v>0</v>
      </c>
      <c r="J64" s="186">
        <v>0</v>
      </c>
      <c r="K64" s="187">
        <v>1</v>
      </c>
      <c r="L64" s="48"/>
      <c r="M64" s="188" t="s">
        <v>282</v>
      </c>
      <c r="N64" s="184"/>
      <c r="O64" s="184"/>
      <c r="P64" s="184" t="s">
        <v>38</v>
      </c>
      <c r="Q64" s="184" t="s">
        <v>39</v>
      </c>
      <c r="R64" s="184" t="s">
        <v>36</v>
      </c>
      <c r="S64" s="184" t="s">
        <v>36</v>
      </c>
      <c r="T64" s="186"/>
      <c r="U64" s="187" t="s">
        <v>41</v>
      </c>
      <c r="V64" s="48"/>
      <c r="W64" s="224" t="s">
        <v>274</v>
      </c>
      <c r="X64" s="185"/>
      <c r="Y64" s="189" t="s">
        <v>297</v>
      </c>
      <c r="Z64" s="185"/>
      <c r="AA64" s="185"/>
      <c r="AB64" s="185"/>
      <c r="AC64" s="189"/>
      <c r="AD64" s="185"/>
      <c r="AE64" s="185"/>
      <c r="AF64" s="185"/>
      <c r="AG64" s="185" t="s">
        <v>296</v>
      </c>
      <c r="AH64" s="187">
        <f>PRODUCT(400/250)</f>
        <v>1.6</v>
      </c>
      <c r="AI64" s="243">
        <v>33405</v>
      </c>
      <c r="AJ64" s="199" t="s">
        <v>470</v>
      </c>
      <c r="AK64" s="184"/>
      <c r="AL64" s="184"/>
      <c r="AM64" s="184">
        <v>2</v>
      </c>
      <c r="AN64" s="184"/>
      <c r="AO64" s="184"/>
      <c r="AP64" s="190"/>
      <c r="AQ64" s="49"/>
      <c r="AR64" s="49"/>
      <c r="AS64" s="49"/>
      <c r="AT64" s="49"/>
    </row>
    <row r="65" spans="1:46" ht="15" customHeight="1" x14ac:dyDescent="0.25">
      <c r="A65" s="2"/>
      <c r="B65" s="183">
        <v>1996</v>
      </c>
      <c r="C65" s="184"/>
      <c r="D65" s="185"/>
      <c r="E65" s="184"/>
      <c r="F65" s="184">
        <v>39</v>
      </c>
      <c r="G65" s="184"/>
      <c r="H65" s="186"/>
      <c r="I65" s="186"/>
      <c r="J65" s="186"/>
      <c r="K65" s="187"/>
      <c r="L65" s="48"/>
      <c r="M65" s="188" t="s">
        <v>284</v>
      </c>
      <c r="N65" s="184"/>
      <c r="O65" s="184"/>
      <c r="P65" s="184" t="s">
        <v>38</v>
      </c>
      <c r="Q65" s="184" t="s">
        <v>39</v>
      </c>
      <c r="R65" s="184" t="s">
        <v>36</v>
      </c>
      <c r="S65" s="184" t="s">
        <v>36</v>
      </c>
      <c r="T65" s="186"/>
      <c r="U65" s="187" t="s">
        <v>41</v>
      </c>
      <c r="V65" s="48"/>
      <c r="W65" s="224" t="s">
        <v>275</v>
      </c>
      <c r="X65" s="185"/>
      <c r="Y65" s="189" t="s">
        <v>299</v>
      </c>
      <c r="Z65" s="185"/>
      <c r="AA65" s="185"/>
      <c r="AB65" s="185"/>
      <c r="AC65" s="185"/>
      <c r="AD65" s="185"/>
      <c r="AE65" s="185"/>
      <c r="AF65" s="185"/>
      <c r="AG65" s="185" t="s">
        <v>298</v>
      </c>
      <c r="AH65" s="187">
        <f>PRODUCT(500/316)</f>
        <v>1.5822784810126582</v>
      </c>
      <c r="AI65" s="243">
        <v>33442</v>
      </c>
      <c r="AJ65" s="199" t="s">
        <v>471</v>
      </c>
      <c r="AK65" s="184"/>
      <c r="AL65" s="184"/>
      <c r="AM65" s="184">
        <v>2</v>
      </c>
      <c r="AN65" s="184"/>
      <c r="AO65" s="185"/>
      <c r="AP65" s="190"/>
      <c r="AQ65" s="49"/>
      <c r="AR65" s="49"/>
      <c r="AS65" s="49"/>
      <c r="AT65" s="49"/>
    </row>
    <row r="66" spans="1:46" ht="15" customHeight="1" x14ac:dyDescent="0.25">
      <c r="A66" s="2"/>
      <c r="B66" s="183">
        <v>1997</v>
      </c>
      <c r="C66" s="184" t="s">
        <v>45</v>
      </c>
      <c r="D66" s="185" t="s">
        <v>37</v>
      </c>
      <c r="E66" s="184"/>
      <c r="F66" s="184">
        <v>40</v>
      </c>
      <c r="G66" s="184">
        <v>28</v>
      </c>
      <c r="H66" s="186">
        <v>1.9642857142857142</v>
      </c>
      <c r="I66" s="186">
        <v>0.39285714285714285</v>
      </c>
      <c r="J66" s="186">
        <v>2.3571428571428572</v>
      </c>
      <c r="K66" s="187">
        <v>3.2857142857142856</v>
      </c>
      <c r="L66" s="48"/>
      <c r="M66" s="188" t="s">
        <v>286</v>
      </c>
      <c r="N66" s="184"/>
      <c r="O66" s="184"/>
      <c r="P66" s="227" t="s">
        <v>36</v>
      </c>
      <c r="Q66" s="227" t="s">
        <v>45</v>
      </c>
      <c r="R66" s="184" t="s">
        <v>36</v>
      </c>
      <c r="S66" s="184" t="s">
        <v>36</v>
      </c>
      <c r="T66" s="186"/>
      <c r="U66" s="187" t="s">
        <v>36</v>
      </c>
      <c r="V66" s="48"/>
      <c r="W66" s="224" t="s">
        <v>276</v>
      </c>
      <c r="X66" s="185"/>
      <c r="Y66" s="189" t="s">
        <v>301</v>
      </c>
      <c r="Z66" s="185"/>
      <c r="AA66" s="185"/>
      <c r="AB66" s="185"/>
      <c r="AC66" s="185"/>
      <c r="AD66" s="185"/>
      <c r="AE66" s="185"/>
      <c r="AF66" s="185"/>
      <c r="AG66" s="185" t="s">
        <v>300</v>
      </c>
      <c r="AH66" s="187">
        <f>PRODUCT(600/399)</f>
        <v>1.5037593984962405</v>
      </c>
      <c r="AI66" s="243">
        <v>33447</v>
      </c>
      <c r="AJ66" s="199" t="s">
        <v>472</v>
      </c>
      <c r="AK66" s="184"/>
      <c r="AL66" s="184"/>
      <c r="AM66" s="184">
        <v>2</v>
      </c>
      <c r="AN66" s="184"/>
      <c r="AO66" s="185"/>
      <c r="AP66" s="190"/>
      <c r="AQ66" s="49"/>
      <c r="AR66" s="49"/>
      <c r="AS66" s="49"/>
      <c r="AT66" s="49"/>
    </row>
    <row r="67" spans="1:46" ht="15" customHeight="1" x14ac:dyDescent="0.25">
      <c r="A67" s="2"/>
      <c r="B67" s="183"/>
      <c r="C67" s="184"/>
      <c r="D67" s="185"/>
      <c r="E67" s="184"/>
      <c r="F67" s="184"/>
      <c r="G67" s="184"/>
      <c r="H67" s="186"/>
      <c r="I67" s="186"/>
      <c r="J67" s="186"/>
      <c r="K67" s="187"/>
      <c r="L67" s="48"/>
      <c r="M67" s="188"/>
      <c r="N67" s="184"/>
      <c r="O67" s="184"/>
      <c r="P67" s="184"/>
      <c r="Q67" s="184"/>
      <c r="R67" s="184"/>
      <c r="S67" s="184"/>
      <c r="T67" s="186"/>
      <c r="U67" s="187"/>
      <c r="V67" s="48"/>
      <c r="W67" s="183"/>
      <c r="X67" s="189"/>
      <c r="Y67" s="185"/>
      <c r="Z67" s="185"/>
      <c r="AA67" s="185"/>
      <c r="AB67" s="185"/>
      <c r="AC67" s="185"/>
      <c r="AD67" s="185"/>
      <c r="AE67" s="185"/>
      <c r="AF67" s="215"/>
      <c r="AG67" s="185"/>
      <c r="AH67" s="190"/>
      <c r="AI67" s="243">
        <v>33755</v>
      </c>
      <c r="AJ67" s="199" t="s">
        <v>473</v>
      </c>
      <c r="AK67" s="184"/>
      <c r="AL67" s="184"/>
      <c r="AM67" s="184">
        <v>2</v>
      </c>
      <c r="AN67" s="185"/>
      <c r="AO67" s="185"/>
      <c r="AP67" s="190"/>
      <c r="AQ67" s="49"/>
      <c r="AR67" s="49"/>
      <c r="AS67" s="49"/>
      <c r="AT67" s="49"/>
    </row>
    <row r="68" spans="1:46" ht="15" customHeight="1" x14ac:dyDescent="0.25">
      <c r="A68" s="2"/>
      <c r="B68" s="75" t="s">
        <v>478</v>
      </c>
      <c r="C68" s="76"/>
      <c r="D68" s="77"/>
      <c r="E68" s="76"/>
      <c r="F68" s="76"/>
      <c r="G68" s="76"/>
      <c r="H68" s="233"/>
      <c r="I68" s="233"/>
      <c r="J68" s="233"/>
      <c r="K68" s="234"/>
      <c r="L68" s="48"/>
      <c r="M68" s="75" t="s">
        <v>449</v>
      </c>
      <c r="N68" s="76"/>
      <c r="O68" s="77"/>
      <c r="P68" s="76"/>
      <c r="Q68" s="76"/>
      <c r="R68" s="76"/>
      <c r="S68" s="233"/>
      <c r="T68" s="233"/>
      <c r="U68" s="234"/>
      <c r="V68" s="48"/>
      <c r="W68" s="188" t="s">
        <v>340</v>
      </c>
      <c r="X68" s="189"/>
      <c r="Y68" s="185"/>
      <c r="Z68" s="185"/>
      <c r="AA68" s="185"/>
      <c r="AB68" s="185"/>
      <c r="AC68" s="185"/>
      <c r="AD68" s="185"/>
      <c r="AE68" s="185"/>
      <c r="AF68" s="215"/>
      <c r="AG68" s="185"/>
      <c r="AH68" s="190"/>
      <c r="AI68" s="243">
        <v>33814</v>
      </c>
      <c r="AJ68" s="199" t="s">
        <v>474</v>
      </c>
      <c r="AK68" s="184"/>
      <c r="AL68" s="184"/>
      <c r="AM68" s="184">
        <v>2</v>
      </c>
      <c r="AN68" s="184"/>
      <c r="AO68" s="185"/>
      <c r="AP68" s="190"/>
      <c r="AQ68" s="49"/>
      <c r="AR68" s="49"/>
      <c r="AS68" s="49"/>
      <c r="AT68" s="49"/>
    </row>
    <row r="69" spans="1:46" ht="15" customHeight="1" x14ac:dyDescent="0.25">
      <c r="A69" s="2"/>
      <c r="B69" s="249" t="s">
        <v>477</v>
      </c>
      <c r="C69" s="189" t="s">
        <v>434</v>
      </c>
      <c r="D69" s="185"/>
      <c r="E69" s="184"/>
      <c r="F69" s="184"/>
      <c r="G69" s="184"/>
      <c r="H69" s="186"/>
      <c r="I69" s="186"/>
      <c r="J69" s="186"/>
      <c r="K69" s="187"/>
      <c r="L69" s="48"/>
      <c r="M69" s="188" t="s">
        <v>466</v>
      </c>
      <c r="N69" s="184"/>
      <c r="O69" s="184"/>
      <c r="P69" s="184"/>
      <c r="Q69" s="199" t="s">
        <v>467</v>
      </c>
      <c r="R69" s="184"/>
      <c r="S69" s="184"/>
      <c r="T69" s="186"/>
      <c r="U69" s="187"/>
      <c r="V69" s="48"/>
      <c r="W69" s="224" t="s">
        <v>275</v>
      </c>
      <c r="X69" s="189"/>
      <c r="Y69" s="230" t="s">
        <v>423</v>
      </c>
      <c r="Z69" s="229"/>
      <c r="AA69" s="229"/>
      <c r="AB69" s="229"/>
      <c r="AC69" s="229"/>
      <c r="AD69" s="229"/>
      <c r="AE69" s="229"/>
      <c r="AF69" s="229"/>
      <c r="AG69" s="230" t="s">
        <v>424</v>
      </c>
      <c r="AH69" s="187">
        <v>1.9379844961240309</v>
      </c>
      <c r="AI69" s="243">
        <v>34105</v>
      </c>
      <c r="AJ69" s="199" t="s">
        <v>475</v>
      </c>
      <c r="AK69" s="184"/>
      <c r="AL69" s="184"/>
      <c r="AM69" s="184">
        <v>2</v>
      </c>
      <c r="AN69" s="241"/>
      <c r="AO69" s="185"/>
      <c r="AP69" s="190"/>
      <c r="AQ69" s="49"/>
      <c r="AR69" s="49"/>
      <c r="AS69" s="49"/>
      <c r="AT69" s="49"/>
    </row>
    <row r="70" spans="1:46" ht="15" customHeight="1" x14ac:dyDescent="0.25">
      <c r="A70" s="2"/>
      <c r="B70" s="183"/>
      <c r="C70" s="184"/>
      <c r="D70" s="185"/>
      <c r="E70" s="184"/>
      <c r="F70" s="184"/>
      <c r="G70" s="184"/>
      <c r="H70" s="186"/>
      <c r="I70" s="186"/>
      <c r="J70" s="186"/>
      <c r="K70" s="187"/>
      <c r="L70" s="48"/>
      <c r="M70" s="188" t="s">
        <v>272</v>
      </c>
      <c r="N70" s="184"/>
      <c r="O70" s="184"/>
      <c r="P70" s="184"/>
      <c r="Q70" s="199" t="s">
        <v>455</v>
      </c>
      <c r="R70" s="184"/>
      <c r="S70" s="184"/>
      <c r="T70" s="186"/>
      <c r="U70" s="187"/>
      <c r="V70" s="48"/>
      <c r="W70" s="224" t="s">
        <v>342</v>
      </c>
      <c r="X70" s="189"/>
      <c r="Y70" s="230" t="s">
        <v>427</v>
      </c>
      <c r="Z70" s="229"/>
      <c r="AA70" s="229"/>
      <c r="AB70" s="229"/>
      <c r="AC70" s="229"/>
      <c r="AD70" s="229"/>
      <c r="AE70" s="229"/>
      <c r="AF70" s="229"/>
      <c r="AG70" s="230" t="s">
        <v>425</v>
      </c>
      <c r="AH70" s="187">
        <v>2.1671826625386998</v>
      </c>
      <c r="AI70" s="243">
        <v>34497</v>
      </c>
      <c r="AJ70" s="199" t="s">
        <v>476</v>
      </c>
      <c r="AK70" s="184"/>
      <c r="AL70" s="184"/>
      <c r="AM70" s="184">
        <v>2</v>
      </c>
      <c r="AN70" s="184"/>
      <c r="AO70" s="185"/>
      <c r="AP70" s="190"/>
      <c r="AQ70" s="49"/>
      <c r="AR70" s="49"/>
      <c r="AS70" s="49"/>
      <c r="AT70" s="49"/>
    </row>
    <row r="71" spans="1:46" ht="15" customHeight="1" x14ac:dyDescent="0.25">
      <c r="A71" s="2"/>
      <c r="B71" s="75" t="s">
        <v>479</v>
      </c>
      <c r="C71" s="76"/>
      <c r="D71" s="77"/>
      <c r="E71" s="76"/>
      <c r="F71" s="76"/>
      <c r="G71" s="76"/>
      <c r="H71" s="233"/>
      <c r="I71" s="233"/>
      <c r="J71" s="233"/>
      <c r="K71" s="234"/>
      <c r="L71" s="48"/>
      <c r="M71" s="188" t="s">
        <v>400</v>
      </c>
      <c r="N71" s="184"/>
      <c r="O71" s="184"/>
      <c r="P71" s="184"/>
      <c r="Q71" s="199" t="s">
        <v>450</v>
      </c>
      <c r="R71" s="184"/>
      <c r="S71" s="184"/>
      <c r="T71" s="186"/>
      <c r="U71" s="187"/>
      <c r="V71" s="48"/>
      <c r="W71" s="191" t="s">
        <v>343</v>
      </c>
      <c r="X71" s="189"/>
      <c r="Y71" s="230" t="s">
        <v>428</v>
      </c>
      <c r="Z71" s="229"/>
      <c r="AA71" s="229"/>
      <c r="AB71" s="229"/>
      <c r="AC71" s="229"/>
      <c r="AD71" s="229"/>
      <c r="AE71" s="229"/>
      <c r="AF71" s="229"/>
      <c r="AG71" s="230" t="s">
        <v>426</v>
      </c>
      <c r="AH71" s="187">
        <v>2.3640661938534278</v>
      </c>
      <c r="AI71" s="243"/>
      <c r="AJ71" s="199"/>
      <c r="AK71" s="184"/>
      <c r="AL71" s="184"/>
      <c r="AM71" s="184"/>
      <c r="AN71" s="184"/>
      <c r="AO71" s="185"/>
      <c r="AP71" s="190"/>
      <c r="AQ71" s="49"/>
      <c r="AR71" s="49"/>
      <c r="AS71" s="49"/>
      <c r="AT71" s="49"/>
    </row>
    <row r="72" spans="1:46" ht="15" customHeight="1" x14ac:dyDescent="0.25">
      <c r="A72" s="2"/>
      <c r="B72" s="249" t="s">
        <v>480</v>
      </c>
      <c r="C72" s="199" t="s">
        <v>435</v>
      </c>
      <c r="D72" s="185"/>
      <c r="E72" s="184"/>
      <c r="F72" s="184"/>
      <c r="G72" s="184"/>
      <c r="H72" s="186"/>
      <c r="I72" s="186"/>
      <c r="J72" s="186"/>
      <c r="K72" s="187"/>
      <c r="L72" s="48"/>
      <c r="M72" s="188" t="s">
        <v>239</v>
      </c>
      <c r="N72" s="184"/>
      <c r="O72" s="184"/>
      <c r="P72" s="184"/>
      <c r="Q72" s="189" t="s">
        <v>452</v>
      </c>
      <c r="R72" s="184"/>
      <c r="S72" s="184"/>
      <c r="T72" s="186"/>
      <c r="U72" s="187"/>
      <c r="V72" s="48"/>
      <c r="W72" s="191"/>
      <c r="X72" s="189"/>
      <c r="Y72" s="185"/>
      <c r="Z72" s="185"/>
      <c r="AA72" s="185"/>
      <c r="AB72" s="185"/>
      <c r="AC72" s="185"/>
      <c r="AD72" s="185"/>
      <c r="AE72" s="185"/>
      <c r="AF72" s="215"/>
      <c r="AG72" s="185"/>
      <c r="AH72" s="202"/>
      <c r="AI72" s="183"/>
      <c r="AJ72" s="242"/>
      <c r="AK72" s="185"/>
      <c r="AL72" s="189"/>
      <c r="AM72" s="184"/>
      <c r="AN72" s="184"/>
      <c r="AO72" s="185"/>
      <c r="AP72" s="190"/>
      <c r="AQ72" s="49"/>
      <c r="AR72" s="49"/>
      <c r="AS72" s="49"/>
      <c r="AT72" s="49"/>
    </row>
    <row r="73" spans="1:46" ht="15" customHeight="1" x14ac:dyDescent="0.25">
      <c r="A73" s="2"/>
      <c r="B73" s="183"/>
      <c r="C73" s="184"/>
      <c r="D73" s="185"/>
      <c r="E73" s="184"/>
      <c r="F73" s="184"/>
      <c r="G73" s="184"/>
      <c r="H73" s="186"/>
      <c r="I73" s="186"/>
      <c r="J73" s="186"/>
      <c r="K73" s="187"/>
      <c r="L73" s="48"/>
      <c r="M73" s="188" t="s">
        <v>340</v>
      </c>
      <c r="N73" s="184"/>
      <c r="O73" s="184"/>
      <c r="P73" s="184"/>
      <c r="Q73" s="189" t="s">
        <v>456</v>
      </c>
      <c r="R73" s="184"/>
      <c r="S73" s="184"/>
      <c r="T73" s="186"/>
      <c r="U73" s="187"/>
      <c r="V73" s="48"/>
      <c r="W73" s="188" t="s">
        <v>344</v>
      </c>
      <c r="X73" s="189"/>
      <c r="Y73" s="185"/>
      <c r="Z73" s="185"/>
      <c r="AA73" s="185"/>
      <c r="AB73" s="185"/>
      <c r="AC73" s="185"/>
      <c r="AD73" s="185"/>
      <c r="AE73" s="185"/>
      <c r="AF73" s="216"/>
      <c r="AG73" s="185"/>
      <c r="AH73" s="202"/>
      <c r="AI73" s="303" t="s">
        <v>536</v>
      </c>
      <c r="AJ73" s="77"/>
      <c r="AK73" s="77"/>
      <c r="AL73" s="77"/>
      <c r="AM73" s="78"/>
      <c r="AN73" s="77"/>
      <c r="AO73" s="76"/>
      <c r="AP73" s="145"/>
      <c r="AQ73" s="49"/>
      <c r="AR73" s="49"/>
      <c r="AS73" s="49"/>
      <c r="AT73" s="49"/>
    </row>
    <row r="74" spans="1:46" ht="15" customHeight="1" x14ac:dyDescent="0.25">
      <c r="A74" s="2"/>
      <c r="B74" s="75" t="s">
        <v>521</v>
      </c>
      <c r="C74" s="78"/>
      <c r="D74" s="76"/>
      <c r="E74" s="297" t="s">
        <v>3</v>
      </c>
      <c r="F74" s="76"/>
      <c r="G74" s="297" t="s">
        <v>438</v>
      </c>
      <c r="H74" s="76"/>
      <c r="I74" s="297" t="s">
        <v>522</v>
      </c>
      <c r="J74" s="76"/>
      <c r="K74" s="248" t="s">
        <v>523</v>
      </c>
      <c r="L74" s="48"/>
      <c r="M74" s="188" t="s">
        <v>451</v>
      </c>
      <c r="N74" s="184"/>
      <c r="O74" s="184"/>
      <c r="P74" s="184"/>
      <c r="Q74" s="189" t="s">
        <v>454</v>
      </c>
      <c r="R74" s="184"/>
      <c r="S74" s="184"/>
      <c r="T74" s="186"/>
      <c r="U74" s="187"/>
      <c r="V74" s="48"/>
      <c r="W74" s="191" t="s">
        <v>343</v>
      </c>
      <c r="X74" s="189" t="s">
        <v>264</v>
      </c>
      <c r="Y74" s="229" t="s">
        <v>431</v>
      </c>
      <c r="Z74" s="229"/>
      <c r="AA74" s="229"/>
      <c r="AB74" s="229"/>
      <c r="AC74" s="229"/>
      <c r="AD74" s="229"/>
      <c r="AE74" s="229"/>
      <c r="AF74" s="229"/>
      <c r="AG74" s="229" t="s">
        <v>429</v>
      </c>
      <c r="AH74" s="187">
        <v>5.617977528089888</v>
      </c>
      <c r="AI74" s="304" t="s">
        <v>537</v>
      </c>
      <c r="AJ74" s="305"/>
      <c r="AK74" s="305"/>
      <c r="AL74" s="227" t="s">
        <v>538</v>
      </c>
      <c r="AM74" s="306"/>
      <c r="AN74" s="305"/>
      <c r="AO74" s="227" t="s">
        <v>539</v>
      </c>
      <c r="AP74" s="310"/>
      <c r="AQ74" s="49"/>
      <c r="AR74" s="49"/>
      <c r="AS74" s="49"/>
      <c r="AT74" s="49"/>
    </row>
    <row r="75" spans="1:46" ht="15" customHeight="1" x14ac:dyDescent="0.25">
      <c r="A75" s="2"/>
      <c r="B75" s="188" t="s">
        <v>524</v>
      </c>
      <c r="C75" s="184"/>
      <c r="D75" s="184"/>
      <c r="E75" s="208">
        <v>445</v>
      </c>
      <c r="F75" s="184"/>
      <c r="G75" s="298" t="s">
        <v>530</v>
      </c>
      <c r="H75" s="186"/>
      <c r="I75" s="299">
        <f>PRODUCT(G75/E75)</f>
        <v>1499.8516853932583</v>
      </c>
      <c r="J75" s="186"/>
      <c r="K75" s="300">
        <v>2</v>
      </c>
      <c r="L75" s="48"/>
      <c r="M75" s="188"/>
      <c r="N75" s="184"/>
      <c r="O75" s="184"/>
      <c r="P75" s="184"/>
      <c r="Q75" s="189" t="s">
        <v>453</v>
      </c>
      <c r="R75" s="184"/>
      <c r="S75" s="184"/>
      <c r="T75" s="186"/>
      <c r="U75" s="187"/>
      <c r="V75" s="48"/>
      <c r="W75" s="191" t="s">
        <v>345</v>
      </c>
      <c r="X75" s="189" t="s">
        <v>264</v>
      </c>
      <c r="Y75" s="229" t="s">
        <v>432</v>
      </c>
      <c r="Z75" s="229"/>
      <c r="AA75" s="229"/>
      <c r="AB75" s="229"/>
      <c r="AC75" s="229"/>
      <c r="AD75" s="229"/>
      <c r="AE75" s="229"/>
      <c r="AF75" s="229"/>
      <c r="AG75" s="229" t="s">
        <v>430</v>
      </c>
      <c r="AH75" s="187">
        <v>5.7803468208092488</v>
      </c>
      <c r="AI75" s="307" t="s">
        <v>540</v>
      </c>
      <c r="AJ75" s="185"/>
      <c r="AK75" s="185"/>
      <c r="AL75" s="308" t="s">
        <v>541</v>
      </c>
      <c r="AM75" s="189"/>
      <c r="AN75" s="185"/>
      <c r="AO75" s="192">
        <v>1957.7077067669172</v>
      </c>
      <c r="AP75" s="193"/>
      <c r="AQ75" s="49"/>
      <c r="AR75" s="49"/>
      <c r="AS75" s="49"/>
      <c r="AT75" s="49"/>
    </row>
    <row r="76" spans="1:46" ht="15" customHeight="1" x14ac:dyDescent="0.25">
      <c r="A76" s="2"/>
      <c r="B76" s="188" t="s">
        <v>525</v>
      </c>
      <c r="C76" s="184"/>
      <c r="D76" s="184"/>
      <c r="E76" s="208">
        <v>80</v>
      </c>
      <c r="F76" s="184"/>
      <c r="G76" s="298" t="s">
        <v>531</v>
      </c>
      <c r="H76" s="186"/>
      <c r="I76" s="299">
        <f t="shared" ref="I76:I80" si="1">PRODUCT(G76/E76)</f>
        <v>3266.8874999999998</v>
      </c>
      <c r="J76" s="186"/>
      <c r="K76" s="300">
        <v>6</v>
      </c>
      <c r="L76" s="48"/>
      <c r="M76" s="188"/>
      <c r="N76" s="184"/>
      <c r="O76" s="184"/>
      <c r="P76" s="184"/>
      <c r="Q76" s="184"/>
      <c r="R76" s="184"/>
      <c r="S76" s="184"/>
      <c r="T76" s="186"/>
      <c r="U76" s="187"/>
      <c r="V76" s="48"/>
      <c r="W76" s="191"/>
      <c r="X76" s="189"/>
      <c r="Y76" s="229"/>
      <c r="Z76" s="229"/>
      <c r="AA76" s="229"/>
      <c r="AB76" s="229"/>
      <c r="AC76" s="229"/>
      <c r="AD76" s="229"/>
      <c r="AE76" s="229"/>
      <c r="AF76" s="229"/>
      <c r="AG76" s="229"/>
      <c r="AH76" s="187"/>
      <c r="AI76" s="307" t="s">
        <v>542</v>
      </c>
      <c r="AJ76" s="185"/>
      <c r="AK76" s="185"/>
      <c r="AL76" s="308" t="s">
        <v>543</v>
      </c>
      <c r="AM76" s="189"/>
      <c r="AN76" s="185"/>
      <c r="AO76" s="192">
        <v>1850.5791411042944</v>
      </c>
      <c r="AP76" s="193"/>
      <c r="AQ76" s="49"/>
      <c r="AR76" s="49"/>
      <c r="AS76" s="49"/>
      <c r="AT76" s="49"/>
    </row>
    <row r="77" spans="1:46" ht="15" customHeight="1" x14ac:dyDescent="0.25">
      <c r="A77" s="2"/>
      <c r="B77" s="188" t="s">
        <v>526</v>
      </c>
      <c r="C77" s="184"/>
      <c r="D77" s="184"/>
      <c r="E77" s="208">
        <v>8</v>
      </c>
      <c r="F77" s="184"/>
      <c r="G77" s="298" t="s">
        <v>532</v>
      </c>
      <c r="H77" s="186"/>
      <c r="I77" s="299">
        <f t="shared" si="1"/>
        <v>957.375</v>
      </c>
      <c r="J77" s="186"/>
      <c r="K77" s="300">
        <v>0</v>
      </c>
      <c r="L77" s="48"/>
      <c r="M77" s="75" t="s">
        <v>481</v>
      </c>
      <c r="N77" s="76"/>
      <c r="O77" s="77"/>
      <c r="P77" s="76"/>
      <c r="Q77" s="76"/>
      <c r="R77" s="76"/>
      <c r="S77" s="233"/>
      <c r="T77" s="233"/>
      <c r="U77" s="234"/>
      <c r="V77" s="48"/>
      <c r="W77" s="191"/>
      <c r="X77" s="189"/>
      <c r="Y77" s="229"/>
      <c r="Z77" s="229"/>
      <c r="AA77" s="229"/>
      <c r="AB77" s="229"/>
      <c r="AC77" s="229"/>
      <c r="AD77" s="229"/>
      <c r="AE77" s="229"/>
      <c r="AF77" s="229"/>
      <c r="AG77" s="229"/>
      <c r="AH77" s="187"/>
      <c r="AI77" s="307" t="s">
        <v>544</v>
      </c>
      <c r="AJ77" s="185"/>
      <c r="AK77" s="185"/>
      <c r="AL77" s="308" t="s">
        <v>545</v>
      </c>
      <c r="AM77" s="189"/>
      <c r="AN77" s="185"/>
      <c r="AO77" s="192">
        <v>1767.7387173396673</v>
      </c>
      <c r="AP77" s="193"/>
      <c r="AQ77" s="49"/>
      <c r="AR77" s="49"/>
      <c r="AS77" s="49"/>
      <c r="AT77" s="49"/>
    </row>
    <row r="78" spans="1:46" ht="15" customHeight="1" x14ac:dyDescent="0.25">
      <c r="A78" s="2"/>
      <c r="B78" s="188" t="s">
        <v>527</v>
      </c>
      <c r="C78" s="184"/>
      <c r="D78" s="184"/>
      <c r="E78" s="208">
        <v>14</v>
      </c>
      <c r="F78" s="184"/>
      <c r="G78" s="298" t="s">
        <v>533</v>
      </c>
      <c r="H78" s="186"/>
      <c r="I78" s="299">
        <f t="shared" si="1"/>
        <v>7041.2142857142853</v>
      </c>
      <c r="J78" s="186"/>
      <c r="K78" s="300">
        <v>12</v>
      </c>
      <c r="L78" s="48"/>
      <c r="M78" s="249" t="s">
        <v>480</v>
      </c>
      <c r="N78" s="199" t="s">
        <v>488</v>
      </c>
      <c r="O78" s="184"/>
      <c r="P78" s="184"/>
      <c r="Q78" s="184"/>
      <c r="R78" s="184"/>
      <c r="S78" s="184"/>
      <c r="T78" s="186"/>
      <c r="U78" s="187"/>
      <c r="V78" s="48"/>
      <c r="W78" s="191"/>
      <c r="X78" s="189"/>
      <c r="Y78" s="229"/>
      <c r="Z78" s="229"/>
      <c r="AA78" s="229"/>
      <c r="AB78" s="229"/>
      <c r="AC78" s="229"/>
      <c r="AD78" s="229"/>
      <c r="AE78" s="229"/>
      <c r="AF78" s="229"/>
      <c r="AG78" s="229"/>
      <c r="AH78" s="187"/>
      <c r="AI78" s="307" t="s">
        <v>546</v>
      </c>
      <c r="AJ78" s="185"/>
      <c r="AK78" s="185"/>
      <c r="AL78" s="308" t="s">
        <v>547</v>
      </c>
      <c r="AM78" s="189"/>
      <c r="AN78" s="185"/>
      <c r="AO78" s="192">
        <v>2046.2116182572613</v>
      </c>
      <c r="AP78" s="193"/>
      <c r="AQ78" s="49"/>
      <c r="AR78" s="49"/>
      <c r="AS78" s="49"/>
      <c r="AT78" s="49"/>
    </row>
    <row r="79" spans="1:46" ht="15" customHeight="1" x14ac:dyDescent="0.25">
      <c r="A79" s="2"/>
      <c r="B79" s="188" t="s">
        <v>528</v>
      </c>
      <c r="C79" s="184"/>
      <c r="D79" s="199"/>
      <c r="E79" s="208">
        <v>12</v>
      </c>
      <c r="F79" s="184"/>
      <c r="G79" s="298" t="s">
        <v>534</v>
      </c>
      <c r="H79" s="186"/>
      <c r="I79" s="299">
        <f t="shared" si="1"/>
        <v>1823.8333333333333</v>
      </c>
      <c r="J79" s="186"/>
      <c r="K79" s="300">
        <v>1</v>
      </c>
      <c r="L79" s="48"/>
      <c r="M79" s="249" t="s">
        <v>477</v>
      </c>
      <c r="N79" s="189" t="s">
        <v>489</v>
      </c>
      <c r="O79" s="184"/>
      <c r="P79" s="184"/>
      <c r="Q79" s="184"/>
      <c r="R79" s="184"/>
      <c r="S79" s="184"/>
      <c r="T79" s="186"/>
      <c r="U79" s="187"/>
      <c r="V79" s="48"/>
      <c r="W79" s="191"/>
      <c r="X79" s="189"/>
      <c r="Y79" s="229"/>
      <c r="Z79" s="229"/>
      <c r="AA79" s="229"/>
      <c r="AB79" s="229"/>
      <c r="AC79" s="229"/>
      <c r="AD79" s="229"/>
      <c r="AE79" s="229"/>
      <c r="AF79" s="229"/>
      <c r="AG79" s="229"/>
      <c r="AH79" s="187"/>
      <c r="AI79" s="307" t="s">
        <v>548</v>
      </c>
      <c r="AJ79" s="185"/>
      <c r="AK79" s="185"/>
      <c r="AL79" s="308" t="s">
        <v>549</v>
      </c>
      <c r="AM79" s="189"/>
      <c r="AN79" s="185"/>
      <c r="AO79" s="192">
        <v>1661.735826296743</v>
      </c>
      <c r="AP79" s="193"/>
      <c r="AQ79" s="49"/>
      <c r="AR79" s="49"/>
      <c r="AS79" s="49"/>
      <c r="AT79" s="49"/>
    </row>
    <row r="80" spans="1:46" ht="15" customHeight="1" x14ac:dyDescent="0.25">
      <c r="A80" s="2"/>
      <c r="B80" s="188" t="s">
        <v>529</v>
      </c>
      <c r="C80" s="184"/>
      <c r="D80" s="199"/>
      <c r="E80" s="208">
        <f>SUM(E75:E79)</f>
        <v>559</v>
      </c>
      <c r="F80" s="184"/>
      <c r="G80" s="298" t="s">
        <v>535</v>
      </c>
      <c r="H80" s="186"/>
      <c r="I80" s="299">
        <f t="shared" si="1"/>
        <v>1890.7101967799642</v>
      </c>
      <c r="J80" s="186"/>
      <c r="K80" s="300">
        <f>SUM(K75:K79)</f>
        <v>21</v>
      </c>
      <c r="L80" s="48"/>
      <c r="M80" s="249" t="s">
        <v>482</v>
      </c>
      <c r="N80" s="189" t="s">
        <v>490</v>
      </c>
      <c r="O80" s="184"/>
      <c r="P80" s="184"/>
      <c r="Q80" s="184"/>
      <c r="R80" s="184"/>
      <c r="S80" s="184"/>
      <c r="T80" s="186"/>
      <c r="U80" s="187"/>
      <c r="V80" s="48"/>
      <c r="W80" s="191"/>
      <c r="X80" s="189"/>
      <c r="Y80" s="229"/>
      <c r="Z80" s="229"/>
      <c r="AA80" s="229"/>
      <c r="AB80" s="229"/>
      <c r="AC80" s="229"/>
      <c r="AD80" s="229"/>
      <c r="AE80" s="229"/>
      <c r="AF80" s="229"/>
      <c r="AG80" s="229"/>
      <c r="AH80" s="187"/>
      <c r="AI80" s="307" t="s">
        <v>550</v>
      </c>
      <c r="AJ80" s="185"/>
      <c r="AK80" s="185"/>
      <c r="AL80" s="308" t="s">
        <v>551</v>
      </c>
      <c r="AM80" s="189"/>
      <c r="AN80" s="185"/>
      <c r="AO80" s="192">
        <v>1864.7808599167822</v>
      </c>
      <c r="AP80" s="193"/>
      <c r="AQ80" s="49"/>
      <c r="AR80" s="49"/>
      <c r="AS80" s="49"/>
      <c r="AT80" s="49"/>
    </row>
    <row r="81" spans="1:46" ht="15" customHeight="1" x14ac:dyDescent="0.25">
      <c r="A81" s="2"/>
      <c r="B81" s="183"/>
      <c r="C81" s="235"/>
      <c r="D81" s="185"/>
      <c r="E81" s="184"/>
      <c r="F81" s="184"/>
      <c r="G81" s="184"/>
      <c r="H81" s="186"/>
      <c r="I81" s="186"/>
      <c r="J81" s="186"/>
      <c r="K81" s="187"/>
      <c r="L81" s="48"/>
      <c r="M81" s="249" t="s">
        <v>483</v>
      </c>
      <c r="N81" s="185" t="s">
        <v>491</v>
      </c>
      <c r="O81" s="184"/>
      <c r="P81" s="184"/>
      <c r="Q81" s="184"/>
      <c r="R81" s="184"/>
      <c r="S81" s="184"/>
      <c r="T81" s="186"/>
      <c r="U81" s="187"/>
      <c r="V81" s="48"/>
      <c r="W81" s="191"/>
      <c r="X81" s="189"/>
      <c r="Y81" s="229"/>
      <c r="Z81" s="229"/>
      <c r="AA81" s="229"/>
      <c r="AB81" s="229"/>
      <c r="AC81" s="229"/>
      <c r="AD81" s="229"/>
      <c r="AE81" s="229"/>
      <c r="AF81" s="229"/>
      <c r="AG81" s="229"/>
      <c r="AH81" s="187"/>
      <c r="AI81" s="307" t="s">
        <v>552</v>
      </c>
      <c r="AJ81" s="185"/>
      <c r="AK81" s="185"/>
      <c r="AL81" s="308" t="s">
        <v>553</v>
      </c>
      <c r="AM81" s="189"/>
      <c r="AN81" s="185"/>
      <c r="AO81" s="192">
        <v>1584.2553956834533</v>
      </c>
      <c r="AP81" s="193"/>
      <c r="AQ81" s="49"/>
      <c r="AR81" s="49"/>
      <c r="AS81" s="49"/>
      <c r="AT81" s="49"/>
    </row>
    <row r="82" spans="1:46" ht="15" customHeight="1" x14ac:dyDescent="0.25">
      <c r="A82" s="2"/>
      <c r="B82" s="183"/>
      <c r="C82" s="235"/>
      <c r="D82" s="185"/>
      <c r="E82" s="184"/>
      <c r="F82" s="184"/>
      <c r="G82" s="184"/>
      <c r="H82" s="186"/>
      <c r="I82" s="186"/>
      <c r="J82" s="186"/>
      <c r="K82" s="187"/>
      <c r="L82" s="48"/>
      <c r="M82" s="249" t="s">
        <v>484</v>
      </c>
      <c r="N82" s="185" t="s">
        <v>492</v>
      </c>
      <c r="O82" s="184"/>
      <c r="P82" s="184"/>
      <c r="Q82" s="184"/>
      <c r="R82" s="184"/>
      <c r="S82" s="184"/>
      <c r="T82" s="186"/>
      <c r="U82" s="187"/>
      <c r="V82" s="48"/>
      <c r="W82" s="191"/>
      <c r="X82" s="189"/>
      <c r="Y82" s="229"/>
      <c r="Z82" s="229"/>
      <c r="AA82" s="229"/>
      <c r="AB82" s="229"/>
      <c r="AC82" s="229"/>
      <c r="AD82" s="229"/>
      <c r="AE82" s="229"/>
      <c r="AF82" s="229"/>
      <c r="AG82" s="229"/>
      <c r="AH82" s="187"/>
      <c r="AI82" s="307" t="s">
        <v>554</v>
      </c>
      <c r="AJ82" s="185"/>
      <c r="AK82" s="185"/>
      <c r="AL82" s="308" t="s">
        <v>555</v>
      </c>
      <c r="AM82" s="189"/>
      <c r="AN82" s="185"/>
      <c r="AO82" s="192">
        <v>1975.5652173913043</v>
      </c>
      <c r="AP82" s="193"/>
      <c r="AQ82" s="49"/>
      <c r="AR82" s="49"/>
      <c r="AS82" s="49"/>
      <c r="AT82" s="49"/>
    </row>
    <row r="83" spans="1:46" ht="15" customHeight="1" x14ac:dyDescent="0.25">
      <c r="A83" s="2"/>
      <c r="B83" s="183"/>
      <c r="C83" s="235"/>
      <c r="D83" s="185"/>
      <c r="E83" s="184"/>
      <c r="F83" s="184"/>
      <c r="G83" s="184"/>
      <c r="H83" s="186"/>
      <c r="I83" s="186"/>
      <c r="J83" s="186"/>
      <c r="K83" s="187"/>
      <c r="L83" s="48"/>
      <c r="M83" s="249" t="s">
        <v>485</v>
      </c>
      <c r="N83" s="185" t="s">
        <v>493</v>
      </c>
      <c r="O83" s="184"/>
      <c r="P83" s="184"/>
      <c r="Q83" s="184"/>
      <c r="R83" s="184"/>
      <c r="S83" s="184"/>
      <c r="T83" s="186"/>
      <c r="U83" s="187"/>
      <c r="V83" s="48"/>
      <c r="W83" s="191"/>
      <c r="X83" s="189"/>
      <c r="Y83" s="229"/>
      <c r="Z83" s="229"/>
      <c r="AA83" s="229"/>
      <c r="AB83" s="229"/>
      <c r="AC83" s="229"/>
      <c r="AD83" s="229"/>
      <c r="AE83" s="229"/>
      <c r="AF83" s="229"/>
      <c r="AG83" s="229"/>
      <c r="AH83" s="187"/>
      <c r="AI83" s="307" t="s">
        <v>556</v>
      </c>
      <c r="AJ83" s="185"/>
      <c r="AK83" s="185"/>
      <c r="AL83" s="308" t="s">
        <v>557</v>
      </c>
      <c r="AM83" s="189"/>
      <c r="AN83" s="185"/>
      <c r="AO83" s="192">
        <v>1729.2245706737119</v>
      </c>
      <c r="AP83" s="193"/>
      <c r="AQ83" s="49"/>
      <c r="AR83" s="49"/>
      <c r="AS83" s="49"/>
      <c r="AT83" s="49"/>
    </row>
    <row r="84" spans="1:46" ht="15" customHeight="1" x14ac:dyDescent="0.25">
      <c r="A84" s="2"/>
      <c r="B84" s="183"/>
      <c r="C84" s="235"/>
      <c r="D84" s="185"/>
      <c r="E84" s="184"/>
      <c r="F84" s="184"/>
      <c r="G84" s="184"/>
      <c r="H84" s="186"/>
      <c r="I84" s="186"/>
      <c r="J84" s="186"/>
      <c r="K84" s="187"/>
      <c r="L84" s="48"/>
      <c r="M84" s="249" t="s">
        <v>486</v>
      </c>
      <c r="N84" s="185" t="s">
        <v>494</v>
      </c>
      <c r="O84" s="184"/>
      <c r="P84" s="184"/>
      <c r="Q84" s="184"/>
      <c r="R84" s="184"/>
      <c r="S84" s="184"/>
      <c r="T84" s="186"/>
      <c r="U84" s="187"/>
      <c r="V84" s="48"/>
      <c r="W84" s="191"/>
      <c r="X84" s="189"/>
      <c r="Y84" s="229"/>
      <c r="Z84" s="229"/>
      <c r="AA84" s="229"/>
      <c r="AB84" s="229"/>
      <c r="AC84" s="229"/>
      <c r="AD84" s="229"/>
      <c r="AE84" s="229"/>
      <c r="AF84" s="229"/>
      <c r="AG84" s="229"/>
      <c r="AH84" s="187"/>
      <c r="AI84" s="307" t="s">
        <v>558</v>
      </c>
      <c r="AJ84" s="185"/>
      <c r="AK84" s="185"/>
      <c r="AL84" s="308" t="s">
        <v>559</v>
      </c>
      <c r="AM84" s="189"/>
      <c r="AN84" s="185"/>
      <c r="AO84" s="192">
        <v>2319.7793594306049</v>
      </c>
      <c r="AP84" s="193"/>
      <c r="AQ84" s="49"/>
      <c r="AR84" s="49"/>
      <c r="AS84" s="49"/>
      <c r="AT84" s="49"/>
    </row>
    <row r="85" spans="1:46" ht="15" customHeight="1" x14ac:dyDescent="0.25">
      <c r="A85" s="2"/>
      <c r="B85" s="183"/>
      <c r="C85" s="235"/>
      <c r="D85" s="185"/>
      <c r="E85" s="184"/>
      <c r="F85" s="184"/>
      <c r="G85" s="184"/>
      <c r="H85" s="186"/>
      <c r="I85" s="186"/>
      <c r="J85" s="186"/>
      <c r="K85" s="187"/>
      <c r="L85" s="48"/>
      <c r="M85" s="249" t="s">
        <v>487</v>
      </c>
      <c r="N85" s="185" t="s">
        <v>495</v>
      </c>
      <c r="O85" s="184"/>
      <c r="P85" s="184"/>
      <c r="Q85" s="184"/>
      <c r="R85" s="184"/>
      <c r="S85" s="184"/>
      <c r="T85" s="186"/>
      <c r="U85" s="187"/>
      <c r="V85" s="48"/>
      <c r="W85" s="191"/>
      <c r="X85" s="189"/>
      <c r="Y85" s="229"/>
      <c r="Z85" s="229"/>
      <c r="AA85" s="229"/>
      <c r="AB85" s="229"/>
      <c r="AC85" s="229"/>
      <c r="AD85" s="229"/>
      <c r="AE85" s="229"/>
      <c r="AF85" s="229"/>
      <c r="AG85" s="229"/>
      <c r="AH85" s="187"/>
      <c r="AI85" s="307" t="s">
        <v>560</v>
      </c>
      <c r="AJ85" s="185"/>
      <c r="AK85" s="185"/>
      <c r="AL85" s="308" t="s">
        <v>561</v>
      </c>
      <c r="AM85" s="189"/>
      <c r="AN85" s="185"/>
      <c r="AO85" s="192">
        <v>1690.3157894736842</v>
      </c>
      <c r="AP85" s="193"/>
      <c r="AQ85" s="49"/>
      <c r="AR85" s="49"/>
      <c r="AS85" s="49"/>
      <c r="AT85" s="49"/>
    </row>
    <row r="86" spans="1:46" s="12" customFormat="1" ht="15" customHeight="1" x14ac:dyDescent="0.25">
      <c r="A86" s="26"/>
      <c r="B86" s="195"/>
      <c r="C86" s="196"/>
      <c r="D86" s="196"/>
      <c r="E86" s="196"/>
      <c r="F86" s="196"/>
      <c r="G86" s="196"/>
      <c r="H86" s="211"/>
      <c r="I86" s="211"/>
      <c r="J86" s="211"/>
      <c r="K86" s="212"/>
      <c r="L86" s="48"/>
      <c r="M86" s="195"/>
      <c r="N86" s="196"/>
      <c r="O86" s="196"/>
      <c r="P86" s="196"/>
      <c r="Q86" s="196"/>
      <c r="R86" s="196"/>
      <c r="S86" s="196"/>
      <c r="T86" s="196"/>
      <c r="U86" s="212"/>
      <c r="V86" s="48"/>
      <c r="W86" s="195"/>
      <c r="X86" s="196"/>
      <c r="Y86" s="196"/>
      <c r="Z86" s="196"/>
      <c r="AA86" s="196"/>
      <c r="AB86" s="196"/>
      <c r="AC86" s="196"/>
      <c r="AD86" s="196"/>
      <c r="AE86" s="196"/>
      <c r="AF86" s="211"/>
      <c r="AG86" s="211"/>
      <c r="AH86" s="212"/>
      <c r="AI86" s="307" t="s">
        <v>562</v>
      </c>
      <c r="AJ86" s="185"/>
      <c r="AK86" s="185"/>
      <c r="AL86" s="308" t="s">
        <v>563</v>
      </c>
      <c r="AM86" s="189"/>
      <c r="AN86" s="185"/>
      <c r="AO86" s="192">
        <v>2218.6632124352332</v>
      </c>
      <c r="AP86" s="193"/>
      <c r="AQ86" s="49"/>
      <c r="AR86" s="45"/>
      <c r="AS86" s="49"/>
    </row>
    <row r="87" spans="1:46" s="12" customFormat="1" ht="15" customHeight="1" x14ac:dyDescent="0.25">
      <c r="A87" s="2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217"/>
      <c r="AG87" s="218"/>
      <c r="AH87" s="218"/>
      <c r="AI87" s="307" t="s">
        <v>564</v>
      </c>
      <c r="AJ87" s="185"/>
      <c r="AK87" s="185"/>
      <c r="AL87" s="308" t="s">
        <v>565</v>
      </c>
      <c r="AM87" s="189"/>
      <c r="AN87" s="185"/>
      <c r="AO87" s="192">
        <v>2465.150289017341</v>
      </c>
      <c r="AP87" s="193"/>
      <c r="AQ87" s="49"/>
      <c r="AR87" s="45"/>
      <c r="AS87" s="49"/>
    </row>
    <row r="88" spans="1:46" ht="15" customHeight="1" x14ac:dyDescent="0.25">
      <c r="A88" s="2"/>
      <c r="B88" s="75" t="s">
        <v>336</v>
      </c>
      <c r="C88" s="76"/>
      <c r="D88" s="76"/>
      <c r="E88" s="76"/>
      <c r="F88" s="76" t="s">
        <v>277</v>
      </c>
      <c r="G88" s="76" t="s">
        <v>3</v>
      </c>
      <c r="H88" s="76" t="s">
        <v>5</v>
      </c>
      <c r="I88" s="76" t="s">
        <v>6</v>
      </c>
      <c r="J88" s="76" t="s">
        <v>271</v>
      </c>
      <c r="K88" s="38" t="s">
        <v>17</v>
      </c>
      <c r="L88" s="45"/>
      <c r="M88" s="182" t="s">
        <v>337</v>
      </c>
      <c r="N88" s="77"/>
      <c r="O88" s="77"/>
      <c r="P88" s="76" t="s">
        <v>3</v>
      </c>
      <c r="Q88" s="76" t="s">
        <v>5</v>
      </c>
      <c r="R88" s="76" t="s">
        <v>6</v>
      </c>
      <c r="S88" s="76" t="s">
        <v>271</v>
      </c>
      <c r="T88" s="77"/>
      <c r="U88" s="38" t="s">
        <v>17</v>
      </c>
      <c r="V88" s="45"/>
      <c r="W88" s="182" t="s">
        <v>433</v>
      </c>
      <c r="X88" s="77"/>
      <c r="Y88" s="77"/>
      <c r="Z88" s="77"/>
      <c r="AA88" s="77"/>
      <c r="AB88" s="77"/>
      <c r="AC88" s="77"/>
      <c r="AD88" s="77"/>
      <c r="AE88" s="77"/>
      <c r="AF88" s="219"/>
      <c r="AG88" s="219"/>
      <c r="AH88" s="220"/>
      <c r="AI88" s="307" t="s">
        <v>566</v>
      </c>
      <c r="AJ88" s="185"/>
      <c r="AK88" s="185"/>
      <c r="AL88" s="308" t="s">
        <v>567</v>
      </c>
      <c r="AM88" s="189"/>
      <c r="AN88" s="185"/>
      <c r="AO88" s="192">
        <v>1826.2962427745665</v>
      </c>
      <c r="AP88" s="193"/>
      <c r="AQ88" s="49"/>
      <c r="AR88" s="27"/>
      <c r="AS88" s="27"/>
    </row>
    <row r="89" spans="1:46" ht="15" customHeight="1" x14ac:dyDescent="0.25">
      <c r="A89" s="2"/>
      <c r="B89" s="183">
        <v>1979</v>
      </c>
      <c r="C89" s="184" t="s">
        <v>36</v>
      </c>
      <c r="D89" s="185" t="s">
        <v>37</v>
      </c>
      <c r="E89" s="184"/>
      <c r="F89" s="184">
        <v>22</v>
      </c>
      <c r="G89" s="184">
        <v>7</v>
      </c>
      <c r="H89" s="186">
        <v>1.2857142857142858</v>
      </c>
      <c r="I89" s="186">
        <v>0.7142857142857143</v>
      </c>
      <c r="J89" s="186">
        <v>2</v>
      </c>
      <c r="K89" s="187">
        <v>4</v>
      </c>
      <c r="L89" s="48"/>
      <c r="M89" s="188" t="s">
        <v>320</v>
      </c>
      <c r="N89" s="184"/>
      <c r="O89" s="184"/>
      <c r="P89" s="227" t="s">
        <v>36</v>
      </c>
      <c r="Q89" s="184" t="s">
        <v>38</v>
      </c>
      <c r="R89" s="184" t="s">
        <v>43</v>
      </c>
      <c r="S89" s="184" t="s">
        <v>39</v>
      </c>
      <c r="T89" s="200"/>
      <c r="U89" s="190" t="s">
        <v>46</v>
      </c>
      <c r="V89" s="48"/>
      <c r="W89" s="188" t="s">
        <v>340</v>
      </c>
      <c r="X89" s="189"/>
      <c r="Y89" s="185"/>
      <c r="Z89" s="185"/>
      <c r="AA89" s="185"/>
      <c r="AB89" s="185"/>
      <c r="AC89" s="185"/>
      <c r="AD89" s="185"/>
      <c r="AE89" s="185"/>
      <c r="AF89" s="215"/>
      <c r="AG89" s="185"/>
      <c r="AH89" s="202"/>
      <c r="AI89" s="307" t="s">
        <v>568</v>
      </c>
      <c r="AJ89" s="185"/>
      <c r="AK89" s="185"/>
      <c r="AL89" s="308" t="s">
        <v>569</v>
      </c>
      <c r="AM89" s="189"/>
      <c r="AN89" s="185"/>
      <c r="AO89" s="192">
        <v>1962.2555910543131</v>
      </c>
      <c r="AP89" s="193"/>
      <c r="AQ89" s="49"/>
      <c r="AR89" s="27"/>
      <c r="AS89" s="27"/>
    </row>
    <row r="90" spans="1:46" ht="15" customHeight="1" x14ac:dyDescent="0.25">
      <c r="A90" s="2"/>
      <c r="B90" s="183">
        <v>1980</v>
      </c>
      <c r="C90" s="184" t="s">
        <v>36</v>
      </c>
      <c r="D90" s="185" t="s">
        <v>37</v>
      </c>
      <c r="E90" s="184"/>
      <c r="F90" s="184">
        <v>23</v>
      </c>
      <c r="G90" s="184">
        <v>6</v>
      </c>
      <c r="H90" s="186">
        <v>0.83333333333333337</v>
      </c>
      <c r="I90" s="186">
        <v>1.6666666666666667</v>
      </c>
      <c r="J90" s="186">
        <v>2.5</v>
      </c>
      <c r="K90" s="187">
        <v>6.666666666666667</v>
      </c>
      <c r="L90" s="48"/>
      <c r="M90" s="188" t="s">
        <v>321</v>
      </c>
      <c r="N90" s="184"/>
      <c r="O90" s="184"/>
      <c r="P90" s="184" t="s">
        <v>36</v>
      </c>
      <c r="Q90" s="184" t="s">
        <v>41</v>
      </c>
      <c r="R90" s="184" t="s">
        <v>41</v>
      </c>
      <c r="S90" s="227" t="s">
        <v>36</v>
      </c>
      <c r="T90" s="200"/>
      <c r="U90" s="190" t="s">
        <v>45</v>
      </c>
      <c r="V90" s="48"/>
      <c r="W90" s="191" t="s">
        <v>341</v>
      </c>
      <c r="X90" s="223"/>
      <c r="Y90" s="189" t="s">
        <v>338</v>
      </c>
      <c r="Z90" s="185"/>
      <c r="AA90" s="185"/>
      <c r="AB90" s="185"/>
      <c r="AC90" s="185"/>
      <c r="AD90" s="185"/>
      <c r="AE90" s="189"/>
      <c r="AF90" s="216"/>
      <c r="AG90" s="189" t="s">
        <v>339</v>
      </c>
      <c r="AH90" s="187">
        <v>2.2727272727272729</v>
      </c>
      <c r="AI90" s="307" t="s">
        <v>570</v>
      </c>
      <c r="AJ90" s="185"/>
      <c r="AK90" s="185"/>
      <c r="AL90" s="308" t="s">
        <v>571</v>
      </c>
      <c r="AM90" s="189"/>
      <c r="AN90" s="185"/>
      <c r="AO90" s="192">
        <v>1775.3801775147929</v>
      </c>
      <c r="AP90" s="193"/>
      <c r="AQ90" s="49"/>
      <c r="AR90" s="27"/>
      <c r="AS90" s="27"/>
    </row>
    <row r="91" spans="1:46" ht="15" customHeight="1" x14ac:dyDescent="0.25">
      <c r="A91" s="2"/>
      <c r="B91" s="183">
        <v>1981</v>
      </c>
      <c r="C91" s="184" t="s">
        <v>36</v>
      </c>
      <c r="D91" s="185" t="s">
        <v>37</v>
      </c>
      <c r="E91" s="184"/>
      <c r="F91" s="184">
        <v>24</v>
      </c>
      <c r="G91" s="184">
        <v>6</v>
      </c>
      <c r="H91" s="186">
        <v>0.66666666666666663</v>
      </c>
      <c r="I91" s="186">
        <v>1.5</v>
      </c>
      <c r="J91" s="186">
        <v>2.1666666666666665</v>
      </c>
      <c r="K91" s="187">
        <v>7</v>
      </c>
      <c r="L91" s="48"/>
      <c r="M91" s="188" t="s">
        <v>322</v>
      </c>
      <c r="N91" s="184"/>
      <c r="O91" s="184"/>
      <c r="P91" s="184" t="s">
        <v>36</v>
      </c>
      <c r="Q91" s="184" t="s">
        <v>41</v>
      </c>
      <c r="R91" s="184" t="s">
        <v>41</v>
      </c>
      <c r="S91" s="184" t="s">
        <v>36</v>
      </c>
      <c r="T91" s="200"/>
      <c r="U91" s="190" t="s">
        <v>41</v>
      </c>
      <c r="V91" s="48"/>
      <c r="W91" s="183"/>
      <c r="X91" s="189"/>
      <c r="Y91" s="185"/>
      <c r="Z91" s="185"/>
      <c r="AA91" s="185"/>
      <c r="AB91" s="185"/>
      <c r="AC91" s="185"/>
      <c r="AD91" s="185"/>
      <c r="AE91" s="185"/>
      <c r="AF91" s="215"/>
      <c r="AG91" s="185"/>
      <c r="AH91" s="202"/>
      <c r="AI91" s="307" t="s">
        <v>572</v>
      </c>
      <c r="AJ91" s="185"/>
      <c r="AK91" s="185"/>
      <c r="AL91" s="308" t="s">
        <v>573</v>
      </c>
      <c r="AM91" s="189"/>
      <c r="AN91" s="185"/>
      <c r="AO91" s="192">
        <v>2554.8077753779698</v>
      </c>
      <c r="AP91" s="193"/>
      <c r="AQ91" s="49"/>
      <c r="AR91" s="27"/>
      <c r="AS91" s="27"/>
    </row>
    <row r="92" spans="1:46" ht="15" customHeight="1" x14ac:dyDescent="0.25">
      <c r="A92" s="2"/>
      <c r="B92" s="183">
        <v>1982</v>
      </c>
      <c r="C92" s="184" t="s">
        <v>38</v>
      </c>
      <c r="D92" s="185" t="s">
        <v>37</v>
      </c>
      <c r="E92" s="184"/>
      <c r="F92" s="184">
        <v>25</v>
      </c>
      <c r="G92" s="184">
        <v>6</v>
      </c>
      <c r="H92" s="186">
        <v>0.33333333333333331</v>
      </c>
      <c r="I92" s="186">
        <v>0.83333333333333337</v>
      </c>
      <c r="J92" s="186">
        <v>1.1666666666666667</v>
      </c>
      <c r="K92" s="187">
        <v>5.5</v>
      </c>
      <c r="L92" s="48"/>
      <c r="M92" s="188" t="s">
        <v>323</v>
      </c>
      <c r="N92" s="184"/>
      <c r="O92" s="184"/>
      <c r="P92" s="184" t="s">
        <v>36</v>
      </c>
      <c r="Q92" s="184" t="s">
        <v>41</v>
      </c>
      <c r="R92" s="184" t="s">
        <v>38</v>
      </c>
      <c r="S92" s="184" t="s">
        <v>36</v>
      </c>
      <c r="T92" s="200"/>
      <c r="U92" s="190" t="s">
        <v>41</v>
      </c>
      <c r="V92" s="48"/>
      <c r="W92" s="183"/>
      <c r="X92" s="189"/>
      <c r="Y92" s="185"/>
      <c r="Z92" s="185"/>
      <c r="AA92" s="185"/>
      <c r="AB92" s="185"/>
      <c r="AC92" s="185"/>
      <c r="AD92" s="185"/>
      <c r="AE92" s="185"/>
      <c r="AF92" s="215"/>
      <c r="AG92" s="185"/>
      <c r="AH92" s="202"/>
      <c r="AI92" s="307" t="s">
        <v>574</v>
      </c>
      <c r="AJ92" s="185"/>
      <c r="AK92" s="185"/>
      <c r="AL92" s="308" t="s">
        <v>575</v>
      </c>
      <c r="AM92" s="189"/>
      <c r="AN92" s="185"/>
      <c r="AO92" s="192">
        <v>1699.374269005848</v>
      </c>
      <c r="AP92" s="193"/>
      <c r="AQ92" s="49"/>
      <c r="AR92" s="27"/>
      <c r="AS92" s="27"/>
    </row>
    <row r="93" spans="1:46" ht="15" customHeight="1" x14ac:dyDescent="0.25">
      <c r="A93" s="2"/>
      <c r="B93" s="183">
        <v>1983</v>
      </c>
      <c r="C93" s="184" t="s">
        <v>39</v>
      </c>
      <c r="D93" s="185" t="s">
        <v>40</v>
      </c>
      <c r="E93" s="184"/>
      <c r="F93" s="184">
        <v>26</v>
      </c>
      <c r="G93" s="184"/>
      <c r="H93" s="186"/>
      <c r="I93" s="186"/>
      <c r="J93" s="186"/>
      <c r="K93" s="187"/>
      <c r="L93" s="48"/>
      <c r="M93" s="188" t="s">
        <v>324</v>
      </c>
      <c r="N93" s="184"/>
      <c r="O93" s="184"/>
      <c r="P93" s="184" t="s">
        <v>43</v>
      </c>
      <c r="Q93" s="184" t="s">
        <v>59</v>
      </c>
      <c r="R93" s="184" t="s">
        <v>45</v>
      </c>
      <c r="S93" s="184" t="s">
        <v>45</v>
      </c>
      <c r="T93" s="200"/>
      <c r="U93" s="190" t="s">
        <v>39</v>
      </c>
      <c r="V93" s="48"/>
      <c r="W93" s="183"/>
      <c r="X93" s="189"/>
      <c r="Y93" s="185"/>
      <c r="Z93" s="185"/>
      <c r="AA93" s="185"/>
      <c r="AB93" s="185"/>
      <c r="AC93" s="185"/>
      <c r="AD93" s="185"/>
      <c r="AE93" s="185"/>
      <c r="AF93" s="215"/>
      <c r="AG93" s="185"/>
      <c r="AH93" s="202"/>
      <c r="AI93" s="307" t="s">
        <v>576</v>
      </c>
      <c r="AJ93" s="185"/>
      <c r="AK93" s="185"/>
      <c r="AL93" s="308" t="s">
        <v>577</v>
      </c>
      <c r="AM93" s="189"/>
      <c r="AN93" s="185"/>
      <c r="AO93" s="192">
        <v>2207.5134615384613</v>
      </c>
      <c r="AP93" s="193"/>
      <c r="AQ93" s="49"/>
      <c r="AR93" s="27"/>
      <c r="AS93" s="27"/>
    </row>
    <row r="94" spans="1:46" ht="15" customHeight="1" x14ac:dyDescent="0.25">
      <c r="A94" s="2"/>
      <c r="B94" s="183">
        <v>1984</v>
      </c>
      <c r="C94" s="184" t="s">
        <v>41</v>
      </c>
      <c r="D94" s="185" t="s">
        <v>40</v>
      </c>
      <c r="E94" s="184"/>
      <c r="F94" s="184">
        <v>27</v>
      </c>
      <c r="G94" s="192">
        <v>6</v>
      </c>
      <c r="H94" s="186">
        <v>1.5</v>
      </c>
      <c r="I94" s="186">
        <v>1.5</v>
      </c>
      <c r="J94" s="186">
        <v>3</v>
      </c>
      <c r="K94" s="226">
        <v>9</v>
      </c>
      <c r="L94" s="48"/>
      <c r="M94" s="188" t="s">
        <v>325</v>
      </c>
      <c r="N94" s="184"/>
      <c r="O94" s="184"/>
      <c r="P94" s="184" t="s">
        <v>58</v>
      </c>
      <c r="Q94" s="184" t="s">
        <v>38</v>
      </c>
      <c r="R94" s="184" t="s">
        <v>41</v>
      </c>
      <c r="S94" s="184" t="s">
        <v>36</v>
      </c>
      <c r="T94" s="200"/>
      <c r="U94" s="190" t="s">
        <v>41</v>
      </c>
      <c r="V94" s="48"/>
      <c r="W94" s="183"/>
      <c r="X94" s="189"/>
      <c r="Y94" s="185"/>
      <c r="Z94" s="185"/>
      <c r="AA94" s="185"/>
      <c r="AB94" s="185"/>
      <c r="AC94" s="185"/>
      <c r="AD94" s="185"/>
      <c r="AE94" s="185"/>
      <c r="AF94" s="215"/>
      <c r="AG94" s="185"/>
      <c r="AH94" s="202"/>
      <c r="AI94" s="307" t="s">
        <v>578</v>
      </c>
      <c r="AJ94" s="185"/>
      <c r="AK94" s="185"/>
      <c r="AL94" s="308" t="s">
        <v>579</v>
      </c>
      <c r="AM94" s="189"/>
      <c r="AN94" s="185"/>
      <c r="AO94" s="192">
        <v>1556.2547945205479</v>
      </c>
      <c r="AP94" s="193"/>
      <c r="AQ94" s="49"/>
      <c r="AR94" s="27"/>
      <c r="AS94" s="27"/>
    </row>
    <row r="95" spans="1:46" ht="15" customHeight="1" x14ac:dyDescent="0.25">
      <c r="A95" s="2"/>
      <c r="B95" s="183">
        <v>1985</v>
      </c>
      <c r="C95" s="184" t="s">
        <v>41</v>
      </c>
      <c r="D95" s="185" t="s">
        <v>42</v>
      </c>
      <c r="E95" s="184"/>
      <c r="F95" s="184">
        <v>28</v>
      </c>
      <c r="G95" s="184">
        <v>6</v>
      </c>
      <c r="H95" s="186">
        <v>0.33333333333333331</v>
      </c>
      <c r="I95" s="186">
        <v>1.1666666666666667</v>
      </c>
      <c r="J95" s="186">
        <v>1.5</v>
      </c>
      <c r="K95" s="187">
        <v>7</v>
      </c>
      <c r="L95" s="48"/>
      <c r="M95" s="188" t="s">
        <v>326</v>
      </c>
      <c r="N95" s="184"/>
      <c r="O95" s="184"/>
      <c r="P95" s="184" t="s">
        <v>36</v>
      </c>
      <c r="Q95" s="184" t="s">
        <v>38</v>
      </c>
      <c r="R95" s="227" t="s">
        <v>36</v>
      </c>
      <c r="S95" s="184" t="s">
        <v>36</v>
      </c>
      <c r="T95" s="200"/>
      <c r="U95" s="228" t="s">
        <v>36</v>
      </c>
      <c r="V95" s="48"/>
      <c r="W95" s="183"/>
      <c r="X95" s="189"/>
      <c r="Y95" s="185"/>
      <c r="Z95" s="185"/>
      <c r="AA95" s="185"/>
      <c r="AB95" s="185"/>
      <c r="AC95" s="185"/>
      <c r="AD95" s="185"/>
      <c r="AE95" s="185"/>
      <c r="AF95" s="215"/>
      <c r="AG95" s="185"/>
      <c r="AH95" s="202"/>
      <c r="AI95" s="307" t="s">
        <v>580</v>
      </c>
      <c r="AJ95" s="185"/>
      <c r="AK95" s="185"/>
      <c r="AL95" s="308" t="s">
        <v>581</v>
      </c>
      <c r="AM95" s="189"/>
      <c r="AN95" s="185"/>
      <c r="AO95" s="192">
        <v>2189.3703703703704</v>
      </c>
      <c r="AP95" s="193"/>
      <c r="AQ95" s="49"/>
      <c r="AR95" s="27"/>
      <c r="AS95" s="27"/>
    </row>
    <row r="96" spans="1:46" ht="15" customHeight="1" x14ac:dyDescent="0.25">
      <c r="A96" s="2"/>
      <c r="B96" s="183">
        <v>1986</v>
      </c>
      <c r="C96" s="184" t="s">
        <v>38</v>
      </c>
      <c r="D96" s="185" t="s">
        <v>42</v>
      </c>
      <c r="E96" s="184"/>
      <c r="F96" s="184">
        <v>29</v>
      </c>
      <c r="G96" s="192">
        <v>5</v>
      </c>
      <c r="H96" s="186">
        <v>1</v>
      </c>
      <c r="I96" s="225">
        <v>2.8</v>
      </c>
      <c r="J96" s="225">
        <v>3.8</v>
      </c>
      <c r="K96" s="187">
        <v>7.2</v>
      </c>
      <c r="L96" s="48"/>
      <c r="M96" s="188" t="s">
        <v>327</v>
      </c>
      <c r="N96" s="184"/>
      <c r="O96" s="184"/>
      <c r="P96" s="184" t="s">
        <v>41</v>
      </c>
      <c r="Q96" s="184" t="s">
        <v>38</v>
      </c>
      <c r="R96" s="184" t="s">
        <v>36</v>
      </c>
      <c r="S96" s="184" t="s">
        <v>36</v>
      </c>
      <c r="T96" s="200"/>
      <c r="U96" s="190" t="s">
        <v>36</v>
      </c>
      <c r="V96" s="48"/>
      <c r="W96" s="183"/>
      <c r="X96" s="189"/>
      <c r="Y96" s="185"/>
      <c r="Z96" s="185"/>
      <c r="AA96" s="185"/>
      <c r="AB96" s="185"/>
      <c r="AC96" s="185"/>
      <c r="AD96" s="185"/>
      <c r="AE96" s="185"/>
      <c r="AF96" s="215"/>
      <c r="AG96" s="185"/>
      <c r="AH96" s="202"/>
      <c r="AI96" s="307" t="s">
        <v>582</v>
      </c>
      <c r="AJ96" s="185"/>
      <c r="AK96" s="185"/>
      <c r="AL96" s="308" t="s">
        <v>583</v>
      </c>
      <c r="AM96" s="189"/>
      <c r="AN96" s="185"/>
      <c r="AO96" s="192">
        <v>1986.7482142857143</v>
      </c>
      <c r="AP96" s="193"/>
      <c r="AQ96" s="49"/>
      <c r="AR96" s="27"/>
      <c r="AS96" s="27"/>
    </row>
    <row r="97" spans="1:45" ht="15" customHeight="1" x14ac:dyDescent="0.25">
      <c r="A97" s="2"/>
      <c r="B97" s="183">
        <v>1987</v>
      </c>
      <c r="C97" s="184" t="s">
        <v>43</v>
      </c>
      <c r="D97" s="185" t="s">
        <v>42</v>
      </c>
      <c r="E97" s="184"/>
      <c r="F97" s="184">
        <v>30</v>
      </c>
      <c r="G97" s="184"/>
      <c r="H97" s="186"/>
      <c r="I97" s="186"/>
      <c r="J97" s="186"/>
      <c r="K97" s="187"/>
      <c r="L97" s="48"/>
      <c r="M97" s="188" t="s">
        <v>328</v>
      </c>
      <c r="N97" s="184"/>
      <c r="O97" s="184"/>
      <c r="P97" s="184" t="s">
        <v>45</v>
      </c>
      <c r="Q97" s="184" t="s">
        <v>38</v>
      </c>
      <c r="R97" s="184" t="s">
        <v>36</v>
      </c>
      <c r="S97" s="184" t="s">
        <v>36</v>
      </c>
      <c r="T97" s="200"/>
      <c r="U97" s="190" t="s">
        <v>36</v>
      </c>
      <c r="V97" s="48"/>
      <c r="W97" s="191"/>
      <c r="X97" s="189"/>
      <c r="Y97" s="185"/>
      <c r="Z97" s="185"/>
      <c r="AA97" s="185"/>
      <c r="AB97" s="185"/>
      <c r="AC97" s="185"/>
      <c r="AD97" s="185"/>
      <c r="AE97" s="189"/>
      <c r="AF97" s="216"/>
      <c r="AG97" s="200"/>
      <c r="AH97" s="202"/>
      <c r="AI97" s="307" t="s">
        <v>584</v>
      </c>
      <c r="AJ97" s="185"/>
      <c r="AK97" s="185"/>
      <c r="AL97" s="308" t="s">
        <v>585</v>
      </c>
      <c r="AM97" s="189"/>
      <c r="AN97" s="185"/>
      <c r="AO97" s="192">
        <v>1618.2733918128654</v>
      </c>
      <c r="AP97" s="193"/>
      <c r="AQ97" s="49"/>
      <c r="AR97" s="27"/>
      <c r="AS97" s="27"/>
    </row>
    <row r="98" spans="1:45" ht="15" customHeight="1" x14ac:dyDescent="0.25">
      <c r="A98" s="2"/>
      <c r="B98" s="183">
        <v>1988</v>
      </c>
      <c r="C98" s="184" t="s">
        <v>44</v>
      </c>
      <c r="D98" s="185" t="s">
        <v>42</v>
      </c>
      <c r="E98" s="184"/>
      <c r="F98" s="184">
        <v>31</v>
      </c>
      <c r="G98" s="184"/>
      <c r="H98" s="186"/>
      <c r="I98" s="186"/>
      <c r="J98" s="186"/>
      <c r="K98" s="187"/>
      <c r="L98" s="48"/>
      <c r="M98" s="188" t="s">
        <v>329</v>
      </c>
      <c r="N98" s="184"/>
      <c r="O98" s="184"/>
      <c r="P98" s="184" t="s">
        <v>39</v>
      </c>
      <c r="Q98" s="184" t="s">
        <v>45</v>
      </c>
      <c r="R98" s="184" t="s">
        <v>36</v>
      </c>
      <c r="S98" s="184" t="s">
        <v>36</v>
      </c>
      <c r="T98" s="200"/>
      <c r="U98" s="190" t="s">
        <v>36</v>
      </c>
      <c r="V98" s="48"/>
      <c r="W98" s="191"/>
      <c r="X98" s="189"/>
      <c r="Y98" s="185"/>
      <c r="Z98" s="185"/>
      <c r="AA98" s="185"/>
      <c r="AB98" s="185"/>
      <c r="AC98" s="185"/>
      <c r="AD98" s="185"/>
      <c r="AE98" s="189"/>
      <c r="AF98" s="215"/>
      <c r="AG98" s="200"/>
      <c r="AH98" s="202"/>
      <c r="AI98" s="307" t="s">
        <v>586</v>
      </c>
      <c r="AJ98" s="185"/>
      <c r="AK98" s="185"/>
      <c r="AL98" s="308" t="s">
        <v>587</v>
      </c>
      <c r="AM98" s="189"/>
      <c r="AN98" s="185"/>
      <c r="AO98" s="192">
        <v>1926.9595782073814</v>
      </c>
      <c r="AP98" s="193"/>
      <c r="AQ98" s="49"/>
      <c r="AR98" s="27"/>
      <c r="AS98" s="27"/>
    </row>
    <row r="99" spans="1:45" ht="15" customHeight="1" x14ac:dyDescent="0.25">
      <c r="A99" s="2"/>
      <c r="B99" s="183">
        <v>1989</v>
      </c>
      <c r="C99" s="184" t="s">
        <v>34</v>
      </c>
      <c r="D99" s="185" t="s">
        <v>42</v>
      </c>
      <c r="E99" s="184"/>
      <c r="F99" s="184">
        <v>32</v>
      </c>
      <c r="G99" s="184"/>
      <c r="H99" s="186"/>
      <c r="I99" s="186"/>
      <c r="J99" s="186"/>
      <c r="K99" s="187"/>
      <c r="L99" s="48"/>
      <c r="M99" s="188" t="s">
        <v>330</v>
      </c>
      <c r="N99" s="184"/>
      <c r="O99" s="184"/>
      <c r="P99" s="184" t="s">
        <v>59</v>
      </c>
      <c r="Q99" s="184" t="s">
        <v>45</v>
      </c>
      <c r="R99" s="184" t="s">
        <v>36</v>
      </c>
      <c r="S99" s="184" t="s">
        <v>36</v>
      </c>
      <c r="T99" s="200"/>
      <c r="U99" s="190" t="s">
        <v>36</v>
      </c>
      <c r="V99" s="48"/>
      <c r="W99" s="221"/>
      <c r="X99" s="199"/>
      <c r="Y99" s="199"/>
      <c r="Z99" s="199"/>
      <c r="AA99" s="199"/>
      <c r="AB99" s="199"/>
      <c r="AC99" s="199"/>
      <c r="AD99" s="199"/>
      <c r="AE99" s="199"/>
      <c r="AF99" s="200"/>
      <c r="AG99" s="200"/>
      <c r="AH99" s="201"/>
      <c r="AI99" s="307" t="s">
        <v>588</v>
      </c>
      <c r="AJ99" s="185"/>
      <c r="AK99" s="185"/>
      <c r="AL99" s="308" t="s">
        <v>589</v>
      </c>
      <c r="AM99" s="189"/>
      <c r="AN99" s="185"/>
      <c r="AO99" s="192">
        <v>2427.3148558758317</v>
      </c>
      <c r="AP99" s="193"/>
      <c r="AQ99" s="49"/>
      <c r="AR99" s="27"/>
      <c r="AS99" s="27"/>
    </row>
    <row r="100" spans="1:45" ht="15" customHeight="1" x14ac:dyDescent="0.25">
      <c r="A100" s="2"/>
      <c r="B100" s="183">
        <v>1990</v>
      </c>
      <c r="C100" s="184" t="s">
        <v>38</v>
      </c>
      <c r="D100" s="185" t="s">
        <v>37</v>
      </c>
      <c r="E100" s="184"/>
      <c r="F100" s="184">
        <v>33</v>
      </c>
      <c r="G100" s="184">
        <v>7</v>
      </c>
      <c r="H100" s="186">
        <v>0.7142857142857143</v>
      </c>
      <c r="I100" s="186">
        <v>1.5714285714285714</v>
      </c>
      <c r="J100" s="186">
        <v>2.2857142857142856</v>
      </c>
      <c r="K100" s="187">
        <v>5</v>
      </c>
      <c r="L100" s="48"/>
      <c r="M100" s="188" t="s">
        <v>331</v>
      </c>
      <c r="N100" s="184"/>
      <c r="O100" s="184"/>
      <c r="P100" s="184" t="s">
        <v>39</v>
      </c>
      <c r="Q100" s="184" t="s">
        <v>41</v>
      </c>
      <c r="R100" s="184" t="s">
        <v>36</v>
      </c>
      <c r="S100" s="184" t="s">
        <v>36</v>
      </c>
      <c r="T100" s="200"/>
      <c r="U100" s="190" t="s">
        <v>36</v>
      </c>
      <c r="V100" s="48"/>
      <c r="W100" s="221"/>
      <c r="X100" s="199"/>
      <c r="Y100" s="199"/>
      <c r="Z100" s="199"/>
      <c r="AA100" s="199"/>
      <c r="AB100" s="199"/>
      <c r="AC100" s="199"/>
      <c r="AD100" s="199"/>
      <c r="AE100" s="199"/>
      <c r="AF100" s="200"/>
      <c r="AG100" s="200"/>
      <c r="AH100" s="201"/>
      <c r="AI100" s="307" t="s">
        <v>590</v>
      </c>
      <c r="AJ100" s="185"/>
      <c r="AK100" s="185"/>
      <c r="AL100" s="308" t="s">
        <v>591</v>
      </c>
      <c r="AM100" s="189"/>
      <c r="AN100" s="185"/>
      <c r="AO100" s="192">
        <v>2525.8770301624131</v>
      </c>
      <c r="AP100" s="193"/>
      <c r="AQ100" s="49"/>
      <c r="AR100" s="27"/>
      <c r="AS100" s="27"/>
    </row>
    <row r="101" spans="1:45" ht="15" customHeight="1" x14ac:dyDescent="0.25">
      <c r="A101" s="2"/>
      <c r="B101" s="183">
        <v>1991</v>
      </c>
      <c r="C101" s="184" t="s">
        <v>45</v>
      </c>
      <c r="D101" s="185" t="s">
        <v>37</v>
      </c>
      <c r="E101" s="184"/>
      <c r="F101" s="184">
        <v>34</v>
      </c>
      <c r="G101" s="184">
        <v>8</v>
      </c>
      <c r="H101" s="186">
        <v>1.25</v>
      </c>
      <c r="I101" s="186">
        <v>0.625</v>
      </c>
      <c r="J101" s="186">
        <v>1.875</v>
      </c>
      <c r="K101" s="187">
        <v>4.5</v>
      </c>
      <c r="L101" s="48"/>
      <c r="M101" s="188" t="s">
        <v>332</v>
      </c>
      <c r="N101" s="184"/>
      <c r="O101" s="184"/>
      <c r="P101" s="184" t="s">
        <v>38</v>
      </c>
      <c r="Q101" s="184" t="s">
        <v>41</v>
      </c>
      <c r="R101" s="184" t="s">
        <v>36</v>
      </c>
      <c r="S101" s="184" t="s">
        <v>36</v>
      </c>
      <c r="T101" s="200"/>
      <c r="U101" s="190" t="s">
        <v>36</v>
      </c>
      <c r="V101" s="48"/>
      <c r="W101" s="221"/>
      <c r="X101" s="199"/>
      <c r="Y101" s="199"/>
      <c r="Z101" s="199"/>
      <c r="AA101" s="199"/>
      <c r="AB101" s="199"/>
      <c r="AC101" s="199"/>
      <c r="AD101" s="199"/>
      <c r="AE101" s="199"/>
      <c r="AF101" s="200"/>
      <c r="AG101" s="200"/>
      <c r="AH101" s="201"/>
      <c r="AI101" s="307" t="s">
        <v>592</v>
      </c>
      <c r="AJ101" s="185"/>
      <c r="AK101" s="185"/>
      <c r="AL101" s="308" t="s">
        <v>593</v>
      </c>
      <c r="AM101" s="189"/>
      <c r="AN101" s="185"/>
      <c r="AO101" s="192">
        <v>1988.7192660550459</v>
      </c>
      <c r="AP101" s="193"/>
      <c r="AQ101" s="49"/>
      <c r="AR101" s="27"/>
      <c r="AS101" s="27"/>
    </row>
    <row r="102" spans="1:45" ht="15" customHeight="1" x14ac:dyDescent="0.25">
      <c r="A102" s="2"/>
      <c r="B102" s="183">
        <v>1992</v>
      </c>
      <c r="C102" s="184" t="s">
        <v>41</v>
      </c>
      <c r="D102" s="185" t="s">
        <v>37</v>
      </c>
      <c r="E102" s="184"/>
      <c r="F102" s="184">
        <v>35</v>
      </c>
      <c r="G102" s="184">
        <v>7</v>
      </c>
      <c r="H102" s="225">
        <v>1.5714285714285714</v>
      </c>
      <c r="I102" s="186">
        <v>1.1428571428571428</v>
      </c>
      <c r="J102" s="186">
        <v>2.7142857142857144</v>
      </c>
      <c r="K102" s="187">
        <v>4.8571428571428568</v>
      </c>
      <c r="L102" s="48"/>
      <c r="M102" s="188" t="s">
        <v>333</v>
      </c>
      <c r="N102" s="184"/>
      <c r="O102" s="184"/>
      <c r="P102" s="184" t="s">
        <v>36</v>
      </c>
      <c r="Q102" s="227" t="s">
        <v>36</v>
      </c>
      <c r="R102" s="184" t="s">
        <v>36</v>
      </c>
      <c r="S102" s="184" t="s">
        <v>36</v>
      </c>
      <c r="T102" s="200"/>
      <c r="U102" s="190" t="s">
        <v>36</v>
      </c>
      <c r="V102" s="48"/>
      <c r="W102" s="221"/>
      <c r="X102" s="199"/>
      <c r="Y102" s="199"/>
      <c r="Z102" s="199"/>
      <c r="AA102" s="199"/>
      <c r="AB102" s="199"/>
      <c r="AC102" s="199"/>
      <c r="AD102" s="199"/>
      <c r="AE102" s="199"/>
      <c r="AF102" s="200"/>
      <c r="AG102" s="200"/>
      <c r="AH102" s="201"/>
      <c r="AI102" s="307" t="s">
        <v>594</v>
      </c>
      <c r="AJ102" s="185"/>
      <c r="AK102" s="185"/>
      <c r="AL102" s="308" t="s">
        <v>595</v>
      </c>
      <c r="AM102" s="189"/>
      <c r="AN102" s="185"/>
      <c r="AO102" s="192">
        <v>2551.1016548463358</v>
      </c>
      <c r="AP102" s="193"/>
      <c r="AQ102" s="49"/>
      <c r="AR102" s="27"/>
      <c r="AS102" s="27"/>
    </row>
    <row r="103" spans="1:45" ht="15" customHeight="1" x14ac:dyDescent="0.25">
      <c r="A103" s="2"/>
      <c r="B103" s="183">
        <v>1993</v>
      </c>
      <c r="C103" s="184" t="s">
        <v>39</v>
      </c>
      <c r="D103" s="185" t="s">
        <v>37</v>
      </c>
      <c r="E103" s="184"/>
      <c r="F103" s="184">
        <v>36</v>
      </c>
      <c r="G103" s="184">
        <v>4</v>
      </c>
      <c r="H103" s="186">
        <v>0.75</v>
      </c>
      <c r="I103" s="186">
        <v>0.75</v>
      </c>
      <c r="J103" s="186">
        <v>1.5</v>
      </c>
      <c r="K103" s="187">
        <v>3.5</v>
      </c>
      <c r="L103" s="48"/>
      <c r="M103" s="188" t="s">
        <v>279</v>
      </c>
      <c r="N103" s="184"/>
      <c r="O103" s="184"/>
      <c r="P103" s="184" t="s">
        <v>36</v>
      </c>
      <c r="Q103" s="184" t="s">
        <v>36</v>
      </c>
      <c r="R103" s="184" t="s">
        <v>36</v>
      </c>
      <c r="S103" s="184" t="s">
        <v>36</v>
      </c>
      <c r="T103" s="200"/>
      <c r="U103" s="190" t="s">
        <v>36</v>
      </c>
      <c r="V103" s="48"/>
      <c r="W103" s="221"/>
      <c r="X103" s="199"/>
      <c r="Y103" s="199"/>
      <c r="Z103" s="199"/>
      <c r="AA103" s="199"/>
      <c r="AB103" s="199"/>
      <c r="AC103" s="199"/>
      <c r="AD103" s="199"/>
      <c r="AE103" s="199"/>
      <c r="AF103" s="200"/>
      <c r="AG103" s="200"/>
      <c r="AH103" s="201"/>
      <c r="AI103" s="307" t="s">
        <v>596</v>
      </c>
      <c r="AJ103" s="185"/>
      <c r="AK103" s="185"/>
      <c r="AL103" s="308" t="s">
        <v>597</v>
      </c>
      <c r="AM103" s="189"/>
      <c r="AN103" s="185"/>
      <c r="AO103" s="192">
        <v>1654.2907692307692</v>
      </c>
      <c r="AP103" s="193"/>
      <c r="AQ103" s="49"/>
      <c r="AR103" s="27"/>
      <c r="AS103" s="27"/>
    </row>
    <row r="104" spans="1:45" ht="15" customHeight="1" x14ac:dyDescent="0.25">
      <c r="A104" s="2"/>
      <c r="B104" s="183">
        <v>1994</v>
      </c>
      <c r="C104" s="184" t="s">
        <v>41</v>
      </c>
      <c r="D104" s="185" t="s">
        <v>37</v>
      </c>
      <c r="E104" s="184"/>
      <c r="F104" s="184">
        <v>37</v>
      </c>
      <c r="G104" s="184">
        <v>4</v>
      </c>
      <c r="H104" s="186">
        <v>0.5</v>
      </c>
      <c r="I104" s="186">
        <v>0.75</v>
      </c>
      <c r="J104" s="186">
        <v>1.25</v>
      </c>
      <c r="K104" s="187">
        <v>3.5</v>
      </c>
      <c r="L104" s="48"/>
      <c r="M104" s="188" t="s">
        <v>281</v>
      </c>
      <c r="N104" s="184"/>
      <c r="O104" s="184"/>
      <c r="P104" s="184" t="s">
        <v>36</v>
      </c>
      <c r="Q104" s="184" t="s">
        <v>36</v>
      </c>
      <c r="R104" s="184" t="s">
        <v>36</v>
      </c>
      <c r="S104" s="184" t="s">
        <v>36</v>
      </c>
      <c r="T104" s="200"/>
      <c r="U104" s="190" t="s">
        <v>36</v>
      </c>
      <c r="V104" s="48"/>
      <c r="W104" s="221"/>
      <c r="X104" s="199"/>
      <c r="Y104" s="199"/>
      <c r="Z104" s="199"/>
      <c r="AA104" s="199"/>
      <c r="AB104" s="199"/>
      <c r="AC104" s="199"/>
      <c r="AD104" s="199"/>
      <c r="AE104" s="199"/>
      <c r="AF104" s="200"/>
      <c r="AG104" s="200"/>
      <c r="AH104" s="201"/>
      <c r="AI104" s="307" t="s">
        <v>598</v>
      </c>
      <c r="AJ104" s="185"/>
      <c r="AK104" s="185"/>
      <c r="AL104" s="308" t="s">
        <v>599</v>
      </c>
      <c r="AM104" s="189"/>
      <c r="AN104" s="185"/>
      <c r="AO104" s="192">
        <v>1791.0690235690236</v>
      </c>
      <c r="AP104" s="193"/>
      <c r="AQ104" s="49"/>
      <c r="AR104" s="27"/>
      <c r="AS104" s="27"/>
    </row>
    <row r="105" spans="1:45" ht="15" customHeight="1" x14ac:dyDescent="0.25">
      <c r="A105" s="2"/>
      <c r="B105" s="183">
        <v>1995</v>
      </c>
      <c r="C105" s="184" t="s">
        <v>45</v>
      </c>
      <c r="D105" s="185" t="s">
        <v>37</v>
      </c>
      <c r="E105" s="184"/>
      <c r="F105" s="184">
        <v>38</v>
      </c>
      <c r="G105" s="184"/>
      <c r="H105" s="186"/>
      <c r="I105" s="186"/>
      <c r="J105" s="186"/>
      <c r="K105" s="187"/>
      <c r="L105" s="48"/>
      <c r="M105" s="188" t="s">
        <v>283</v>
      </c>
      <c r="N105" s="184"/>
      <c r="O105" s="184"/>
      <c r="P105" s="184" t="s">
        <v>36</v>
      </c>
      <c r="Q105" s="184" t="s">
        <v>36</v>
      </c>
      <c r="R105" s="184" t="s">
        <v>41</v>
      </c>
      <c r="S105" s="184" t="s">
        <v>36</v>
      </c>
      <c r="T105" s="200"/>
      <c r="U105" s="190" t="s">
        <v>36</v>
      </c>
      <c r="V105" s="48"/>
      <c r="W105" s="221"/>
      <c r="X105" s="199"/>
      <c r="Y105" s="199"/>
      <c r="Z105" s="199"/>
      <c r="AA105" s="199"/>
      <c r="AB105" s="199"/>
      <c r="AC105" s="199"/>
      <c r="AD105" s="199"/>
      <c r="AE105" s="199"/>
      <c r="AF105" s="200"/>
      <c r="AG105" s="200"/>
      <c r="AH105" s="201"/>
      <c r="AI105" s="307" t="s">
        <v>600</v>
      </c>
      <c r="AJ105" s="185"/>
      <c r="AK105" s="185"/>
      <c r="AL105" s="308" t="s">
        <v>601</v>
      </c>
      <c r="AM105" s="189"/>
      <c r="AN105" s="185"/>
      <c r="AO105" s="192">
        <v>1908.4388489208634</v>
      </c>
      <c r="AP105" s="193"/>
      <c r="AQ105" s="49"/>
      <c r="AR105" s="27"/>
      <c r="AS105" s="27"/>
    </row>
    <row r="106" spans="1:45" ht="15" customHeight="1" x14ac:dyDescent="0.25">
      <c r="A106" s="2"/>
      <c r="B106" s="183">
        <v>1996</v>
      </c>
      <c r="C106" s="184"/>
      <c r="D106" s="185"/>
      <c r="E106" s="184"/>
      <c r="F106" s="184">
        <v>39</v>
      </c>
      <c r="G106" s="184"/>
      <c r="H106" s="186"/>
      <c r="I106" s="186"/>
      <c r="J106" s="186"/>
      <c r="K106" s="187"/>
      <c r="L106" s="48"/>
      <c r="M106" s="188" t="s">
        <v>285</v>
      </c>
      <c r="N106" s="184"/>
      <c r="O106" s="184"/>
      <c r="P106" s="184" t="s">
        <v>36</v>
      </c>
      <c r="Q106" s="184" t="s">
        <v>41</v>
      </c>
      <c r="R106" s="184" t="s">
        <v>41</v>
      </c>
      <c r="S106" s="184" t="s">
        <v>36</v>
      </c>
      <c r="T106" s="200"/>
      <c r="U106" s="190" t="s">
        <v>36</v>
      </c>
      <c r="V106" s="48"/>
      <c r="W106" s="221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214"/>
      <c r="AI106" s="194" t="s">
        <v>602</v>
      </c>
      <c r="AJ106" s="185"/>
      <c r="AK106" s="185"/>
      <c r="AL106" s="309" t="s">
        <v>535</v>
      </c>
      <c r="AM106" s="199"/>
      <c r="AN106" s="241"/>
      <c r="AO106" s="192">
        <v>1890.7101967799642</v>
      </c>
      <c r="AP106" s="193"/>
      <c r="AQ106" s="49"/>
      <c r="AR106" s="27"/>
      <c r="AS106" s="27"/>
    </row>
    <row r="107" spans="1:45" ht="15" customHeight="1" x14ac:dyDescent="0.25">
      <c r="A107" s="2"/>
      <c r="B107" s="183">
        <v>1997</v>
      </c>
      <c r="C107" s="184" t="s">
        <v>45</v>
      </c>
      <c r="D107" s="185" t="s">
        <v>37</v>
      </c>
      <c r="E107" s="184"/>
      <c r="F107" s="184">
        <v>40</v>
      </c>
      <c r="G107" s="184">
        <v>8</v>
      </c>
      <c r="H107" s="186">
        <v>1.125</v>
      </c>
      <c r="I107" s="186">
        <v>0.25</v>
      </c>
      <c r="J107" s="186">
        <v>1.375</v>
      </c>
      <c r="K107" s="187">
        <v>2.25</v>
      </c>
      <c r="L107" s="48"/>
      <c r="M107" s="188" t="s">
        <v>287</v>
      </c>
      <c r="N107" s="184"/>
      <c r="O107" s="184"/>
      <c r="P107" s="184" t="s">
        <v>36</v>
      </c>
      <c r="Q107" s="184" t="s">
        <v>36</v>
      </c>
      <c r="R107" s="184" t="s">
        <v>38</v>
      </c>
      <c r="S107" s="184" t="s">
        <v>36</v>
      </c>
      <c r="T107" s="200"/>
      <c r="U107" s="190" t="s">
        <v>41</v>
      </c>
      <c r="V107" s="48"/>
      <c r="W107" s="221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214"/>
      <c r="AI107" s="194" t="s">
        <v>603</v>
      </c>
      <c r="AJ107" s="185"/>
      <c r="AK107" s="185"/>
      <c r="AL107" s="309" t="s">
        <v>604</v>
      </c>
      <c r="AM107" s="199"/>
      <c r="AN107" s="241"/>
      <c r="AO107" s="192">
        <v>1947.7597042513862</v>
      </c>
      <c r="AP107" s="193"/>
      <c r="AQ107" s="49"/>
      <c r="AR107" s="27"/>
      <c r="AS107" s="27"/>
    </row>
    <row r="108" spans="1:45" ht="15" customHeight="1" x14ac:dyDescent="0.25">
      <c r="A108" s="2"/>
      <c r="B108" s="183"/>
      <c r="C108" s="184"/>
      <c r="D108" s="185"/>
      <c r="E108" s="184"/>
      <c r="F108" s="184"/>
      <c r="G108" s="184"/>
      <c r="H108" s="186"/>
      <c r="I108" s="186"/>
      <c r="J108" s="186"/>
      <c r="K108" s="187"/>
      <c r="L108" s="48"/>
      <c r="M108" s="188"/>
      <c r="N108" s="184"/>
      <c r="O108" s="184"/>
      <c r="P108" s="184"/>
      <c r="Q108" s="184"/>
      <c r="R108" s="184"/>
      <c r="S108" s="184"/>
      <c r="T108" s="200"/>
      <c r="U108" s="190"/>
      <c r="V108" s="48"/>
      <c r="W108" s="221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214"/>
      <c r="AI108" s="194" t="s">
        <v>605</v>
      </c>
      <c r="AJ108" s="185"/>
      <c r="AK108" s="185"/>
      <c r="AL108" s="309" t="s">
        <v>606</v>
      </c>
      <c r="AM108" s="199"/>
      <c r="AN108" s="241"/>
      <c r="AO108" s="192">
        <v>2338.0424107142858</v>
      </c>
      <c r="AP108" s="193"/>
      <c r="AQ108" s="49"/>
      <c r="AR108" s="27"/>
      <c r="AS108" s="27"/>
    </row>
    <row r="109" spans="1:45" ht="15" customHeight="1" x14ac:dyDescent="0.25">
      <c r="A109" s="2"/>
      <c r="B109" s="183"/>
      <c r="C109" s="184"/>
      <c r="D109" s="185"/>
      <c r="E109" s="184"/>
      <c r="F109" s="184"/>
      <c r="G109" s="184"/>
      <c r="H109" s="186"/>
      <c r="I109" s="186"/>
      <c r="J109" s="186"/>
      <c r="K109" s="187"/>
      <c r="L109" s="48"/>
      <c r="M109" s="188"/>
      <c r="N109" s="184"/>
      <c r="O109" s="184"/>
      <c r="P109" s="184"/>
      <c r="Q109" s="184"/>
      <c r="R109" s="184"/>
      <c r="S109" s="184"/>
      <c r="T109" s="200"/>
      <c r="U109" s="190"/>
      <c r="V109" s="48"/>
      <c r="W109" s="221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214"/>
      <c r="AI109" s="194" t="s">
        <v>607</v>
      </c>
      <c r="AJ109" s="185"/>
      <c r="AK109" s="185"/>
      <c r="AL109" s="309" t="s">
        <v>608</v>
      </c>
      <c r="AM109" s="199"/>
      <c r="AN109" s="241"/>
      <c r="AO109" s="192">
        <v>1491.7435530085959</v>
      </c>
      <c r="AP109" s="193"/>
      <c r="AQ109" s="49"/>
      <c r="AR109" s="27"/>
      <c r="AS109" s="27"/>
    </row>
    <row r="110" spans="1:45" ht="15" customHeight="1" x14ac:dyDescent="0.25">
      <c r="A110" s="2"/>
      <c r="B110" s="183"/>
      <c r="C110" s="184"/>
      <c r="D110" s="185"/>
      <c r="E110" s="184"/>
      <c r="F110" s="184"/>
      <c r="G110" s="184"/>
      <c r="H110" s="186"/>
      <c r="I110" s="186"/>
      <c r="J110" s="186"/>
      <c r="K110" s="187"/>
      <c r="L110" s="48"/>
      <c r="M110" s="188"/>
      <c r="N110" s="184"/>
      <c r="O110" s="184"/>
      <c r="P110" s="184"/>
      <c r="Q110" s="184"/>
      <c r="R110" s="184"/>
      <c r="S110" s="184"/>
      <c r="T110" s="200"/>
      <c r="U110" s="190"/>
      <c r="V110" s="48"/>
      <c r="W110" s="221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214"/>
      <c r="AI110" s="194" t="s">
        <v>609</v>
      </c>
      <c r="AJ110" s="185"/>
      <c r="AK110" s="185"/>
      <c r="AL110" s="309" t="s">
        <v>610</v>
      </c>
      <c r="AM110" s="199"/>
      <c r="AN110" s="241"/>
      <c r="AO110" s="192">
        <v>2255.9201773835921</v>
      </c>
      <c r="AP110" s="193"/>
      <c r="AQ110" s="49"/>
      <c r="AR110" s="27"/>
      <c r="AS110" s="27"/>
    </row>
    <row r="111" spans="1:45" ht="15" customHeight="1" x14ac:dyDescent="0.25">
      <c r="A111" s="2"/>
      <c r="B111" s="183"/>
      <c r="C111" s="184"/>
      <c r="D111" s="185"/>
      <c r="E111" s="184"/>
      <c r="F111" s="184"/>
      <c r="G111" s="184"/>
      <c r="H111" s="186"/>
      <c r="I111" s="186"/>
      <c r="J111" s="186"/>
      <c r="K111" s="187"/>
      <c r="L111" s="48"/>
      <c r="M111" s="188"/>
      <c r="N111" s="184"/>
      <c r="O111" s="184"/>
      <c r="P111" s="184"/>
      <c r="Q111" s="184"/>
      <c r="R111" s="184"/>
      <c r="S111" s="184"/>
      <c r="T111" s="200"/>
      <c r="U111" s="190"/>
      <c r="V111" s="48"/>
      <c r="W111" s="221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214"/>
      <c r="AI111" s="194" t="s">
        <v>611</v>
      </c>
      <c r="AJ111" s="185"/>
      <c r="AK111" s="185"/>
      <c r="AL111" s="309" t="s">
        <v>612</v>
      </c>
      <c r="AM111" s="199"/>
      <c r="AN111" s="241"/>
      <c r="AO111" s="192">
        <v>1821.3895870736087</v>
      </c>
      <c r="AP111" s="193"/>
      <c r="AQ111" s="49"/>
      <c r="AR111" s="27"/>
      <c r="AS111" s="27"/>
    </row>
    <row r="112" spans="1:45" ht="15" customHeight="1" x14ac:dyDescent="0.25">
      <c r="A112" s="2"/>
      <c r="B112" s="183"/>
      <c r="C112" s="184"/>
      <c r="D112" s="185"/>
      <c r="E112" s="184"/>
      <c r="F112" s="184"/>
      <c r="G112" s="184"/>
      <c r="H112" s="186"/>
      <c r="I112" s="186"/>
      <c r="J112" s="186"/>
      <c r="K112" s="187"/>
      <c r="L112" s="48"/>
      <c r="M112" s="188"/>
      <c r="N112" s="184"/>
      <c r="O112" s="184"/>
      <c r="P112" s="184"/>
      <c r="Q112" s="184"/>
      <c r="R112" s="184"/>
      <c r="S112" s="184"/>
      <c r="T112" s="200"/>
      <c r="U112" s="190"/>
      <c r="V112" s="48"/>
      <c r="W112" s="221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214"/>
      <c r="AI112" s="194" t="s">
        <v>613</v>
      </c>
      <c r="AJ112" s="185"/>
      <c r="AK112" s="185"/>
      <c r="AL112" s="309" t="s">
        <v>614</v>
      </c>
      <c r="AM112" s="199"/>
      <c r="AN112" s="241"/>
      <c r="AO112" s="192">
        <v>1870.5101663585951</v>
      </c>
      <c r="AP112" s="193"/>
      <c r="AQ112" s="49"/>
      <c r="AR112" s="27"/>
      <c r="AS112" s="27"/>
    </row>
    <row r="113" spans="1:45" s="12" customFormat="1" ht="15" customHeight="1" x14ac:dyDescent="0.25">
      <c r="A113" s="26"/>
      <c r="B113" s="195"/>
      <c r="C113" s="196"/>
      <c r="D113" s="196"/>
      <c r="E113" s="196"/>
      <c r="F113" s="196"/>
      <c r="G113" s="196"/>
      <c r="H113" s="211"/>
      <c r="I113" s="211"/>
      <c r="J113" s="211"/>
      <c r="K113" s="212"/>
      <c r="L113" s="48"/>
      <c r="M113" s="195"/>
      <c r="N113" s="196"/>
      <c r="O113" s="196"/>
      <c r="P113" s="196"/>
      <c r="Q113" s="196"/>
      <c r="R113" s="196"/>
      <c r="S113" s="196"/>
      <c r="T113" s="196"/>
      <c r="U113" s="212"/>
      <c r="V113" s="48"/>
      <c r="W113" s="195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7"/>
      <c r="AI113" s="195" t="s">
        <v>615</v>
      </c>
      <c r="AJ113" s="196"/>
      <c r="AK113" s="196"/>
      <c r="AL113" s="311" t="s">
        <v>616</v>
      </c>
      <c r="AM113" s="247"/>
      <c r="AN113" s="312"/>
      <c r="AO113" s="313">
        <v>1679.9833610648918</v>
      </c>
      <c r="AP113" s="197"/>
      <c r="AQ113" s="49"/>
      <c r="AR113" s="45"/>
      <c r="AS113" s="49"/>
    </row>
    <row r="114" spans="1:45" s="12" customFormat="1" ht="15" customHeight="1" x14ac:dyDescent="0.25">
      <c r="A114" s="2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27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9"/>
      <c r="AR114" s="45"/>
      <c r="AS114" s="49"/>
    </row>
    <row r="115" spans="1:45" s="12" customFormat="1" ht="15" customHeight="1" x14ac:dyDescent="0.25">
      <c r="A115" s="2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9"/>
      <c r="AR115" s="49"/>
      <c r="AS115" s="49"/>
    </row>
    <row r="116" spans="1:45" s="12" customFormat="1" ht="15" customHeight="1" x14ac:dyDescent="0.25">
      <c r="A116" s="2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9"/>
      <c r="AR116" s="49"/>
      <c r="AS116" s="49"/>
    </row>
    <row r="117" spans="1:45" s="12" customFormat="1" ht="15" customHeight="1" x14ac:dyDescent="0.25">
      <c r="A117" s="2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9"/>
      <c r="AR117" s="49"/>
      <c r="AS117" s="49"/>
    </row>
    <row r="118" spans="1:45" s="12" customFormat="1" ht="15" customHeight="1" x14ac:dyDescent="0.25">
      <c r="A118" s="2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9"/>
      <c r="AR118" s="49"/>
      <c r="AS118" s="49"/>
    </row>
    <row r="119" spans="1:45" s="12" customFormat="1" ht="15" customHeight="1" x14ac:dyDescent="0.25">
      <c r="A119" s="2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9"/>
      <c r="AS119" s="49"/>
    </row>
    <row r="120" spans="1:45" s="12" customFormat="1" ht="15" customHeight="1" x14ac:dyDescent="0.25">
      <c r="A120" s="2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9"/>
      <c r="AS120" s="49"/>
    </row>
    <row r="121" spans="1:45" s="12" customFormat="1" ht="15" customHeight="1" x14ac:dyDescent="0.25">
      <c r="A121" s="2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9"/>
      <c r="AS121" s="49"/>
    </row>
    <row r="122" spans="1:45" s="12" customFormat="1" ht="15" customHeight="1" x14ac:dyDescent="0.25">
      <c r="A122" s="2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9"/>
      <c r="AS122" s="49"/>
    </row>
    <row r="123" spans="1:45" s="12" customFormat="1" ht="15" customHeight="1" x14ac:dyDescent="0.25">
      <c r="A123" s="2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9"/>
      <c r="AS123" s="49"/>
    </row>
    <row r="124" spans="1:45" s="12" customFormat="1" ht="15" customHeight="1" x14ac:dyDescent="0.25">
      <c r="A124" s="2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9"/>
      <c r="AS124" s="49"/>
    </row>
    <row r="125" spans="1:45" s="12" customFormat="1" ht="15" customHeight="1" x14ac:dyDescent="0.25">
      <c r="A125" s="2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9"/>
      <c r="AS125" s="49"/>
    </row>
    <row r="126" spans="1:45" s="12" customFormat="1" ht="15" customHeight="1" x14ac:dyDescent="0.25">
      <c r="A126" s="2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9"/>
      <c r="AS126" s="49"/>
    </row>
    <row r="127" spans="1:45" s="12" customFormat="1" ht="15" customHeight="1" x14ac:dyDescent="0.25">
      <c r="A127" s="2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9"/>
      <c r="AS127" s="49"/>
    </row>
    <row r="128" spans="1:45" s="12" customFormat="1" ht="15" customHeight="1" x14ac:dyDescent="0.25">
      <c r="A128" s="2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9"/>
      <c r="AS128" s="49"/>
    </row>
    <row r="129" spans="1:45" s="12" customFormat="1" ht="15" customHeight="1" x14ac:dyDescent="0.25">
      <c r="A129" s="2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9"/>
      <c r="AS129" s="49"/>
    </row>
    <row r="130" spans="1:45" s="12" customFormat="1" ht="15" customHeight="1" x14ac:dyDescent="0.25">
      <c r="A130" s="2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9"/>
      <c r="AS130" s="49"/>
    </row>
    <row r="131" spans="1:45" s="12" customFormat="1" ht="15" customHeight="1" x14ac:dyDescent="0.25">
      <c r="A131" s="2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9"/>
      <c r="AS131" s="49"/>
    </row>
    <row r="132" spans="1:45" s="12" customFormat="1" ht="15" customHeight="1" x14ac:dyDescent="0.25">
      <c r="A132" s="2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9"/>
      <c r="AS132" s="49"/>
    </row>
    <row r="133" spans="1:45" s="12" customFormat="1" ht="15" customHeight="1" x14ac:dyDescent="0.25">
      <c r="A133" s="2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9"/>
      <c r="AS133" s="49"/>
    </row>
    <row r="134" spans="1:45" s="12" customFormat="1" ht="15" customHeight="1" x14ac:dyDescent="0.25">
      <c r="A134" s="2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9"/>
      <c r="AS134" s="49"/>
    </row>
    <row r="135" spans="1:45" s="12" customFormat="1" ht="15" customHeight="1" x14ac:dyDescent="0.25">
      <c r="A135" s="2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9"/>
      <c r="AS135" s="49"/>
    </row>
    <row r="136" spans="1:45" s="12" customFormat="1" ht="15" customHeight="1" x14ac:dyDescent="0.25">
      <c r="A136" s="2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9"/>
      <c r="AS136" s="49"/>
    </row>
    <row r="137" spans="1:45" s="12" customFormat="1" ht="15" customHeight="1" x14ac:dyDescent="0.25">
      <c r="A137" s="2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9"/>
      <c r="AS137" s="49"/>
    </row>
    <row r="138" spans="1:45" s="12" customFormat="1" ht="15" customHeight="1" x14ac:dyDescent="0.25">
      <c r="A138" s="2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9"/>
      <c r="AS138" s="49"/>
    </row>
    <row r="139" spans="1:45" s="12" customFormat="1" ht="15" customHeight="1" x14ac:dyDescent="0.25">
      <c r="A139" s="2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9"/>
      <c r="AS139" s="49"/>
    </row>
    <row r="140" spans="1:45" s="12" customFormat="1" ht="15" customHeight="1" x14ac:dyDescent="0.25">
      <c r="A140" s="2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9"/>
      <c r="AS140" s="49"/>
    </row>
    <row r="141" spans="1:45" s="12" customFormat="1" ht="15" customHeight="1" x14ac:dyDescent="0.25">
      <c r="A141" s="2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9"/>
      <c r="AS141" s="49"/>
    </row>
    <row r="142" spans="1:45" s="12" customFormat="1" ht="15" customHeight="1" x14ac:dyDescent="0.25">
      <c r="A142" s="2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9"/>
      <c r="AS142" s="49"/>
    </row>
    <row r="143" spans="1:45" s="12" customFormat="1" ht="15" customHeight="1" x14ac:dyDescent="0.25">
      <c r="A143" s="2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9"/>
      <c r="AS143" s="49"/>
    </row>
    <row r="144" spans="1:45" s="12" customFormat="1" ht="15" customHeight="1" x14ac:dyDescent="0.25">
      <c r="A144" s="2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9"/>
      <c r="AS144" s="49"/>
    </row>
    <row r="145" spans="1:45" s="12" customFormat="1" ht="15" customHeight="1" x14ac:dyDescent="0.25">
      <c r="A145" s="2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9"/>
      <c r="AS145" s="49"/>
    </row>
    <row r="146" spans="1:45" s="12" customFormat="1" ht="15" customHeight="1" x14ac:dyDescent="0.25">
      <c r="A146" s="2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9"/>
      <c r="AS146" s="49"/>
    </row>
    <row r="147" spans="1:45" s="12" customFormat="1" ht="15" customHeight="1" x14ac:dyDescent="0.25">
      <c r="A147" s="2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9"/>
      <c r="AS147" s="49"/>
    </row>
    <row r="148" spans="1:45" s="12" customFormat="1" ht="15" customHeight="1" x14ac:dyDescent="0.25">
      <c r="A148" s="2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9"/>
      <c r="AS148" s="49"/>
    </row>
    <row r="149" spans="1:45" s="12" customFormat="1" ht="15" customHeight="1" x14ac:dyDescent="0.25">
      <c r="A149" s="2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9"/>
      <c r="AS149" s="49"/>
    </row>
    <row r="150" spans="1:45" s="12" customFormat="1" ht="15" customHeight="1" x14ac:dyDescent="0.25">
      <c r="A150" s="2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9"/>
      <c r="AS150" s="49"/>
    </row>
    <row r="151" spans="1:45" s="12" customFormat="1" ht="15" customHeight="1" x14ac:dyDescent="0.25">
      <c r="A151" s="2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9"/>
      <c r="AS151" s="49"/>
    </row>
    <row r="152" spans="1:45" s="12" customFormat="1" ht="15" customHeight="1" x14ac:dyDescent="0.25">
      <c r="A152" s="2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9"/>
      <c r="AS152" s="49"/>
    </row>
    <row r="153" spans="1:45" s="12" customFormat="1" ht="15" customHeight="1" x14ac:dyDescent="0.25">
      <c r="A153" s="2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9"/>
      <c r="AS153" s="49"/>
    </row>
    <row r="154" spans="1:45" s="12" customFormat="1" ht="15" customHeight="1" x14ac:dyDescent="0.25">
      <c r="A154" s="2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9"/>
      <c r="AS154" s="49"/>
    </row>
    <row r="155" spans="1:45" s="12" customFormat="1" ht="15" customHeight="1" x14ac:dyDescent="0.25">
      <c r="A155" s="2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9"/>
      <c r="AS155" s="49"/>
    </row>
    <row r="156" spans="1:45" s="12" customFormat="1" ht="15" customHeight="1" x14ac:dyDescent="0.25">
      <c r="A156" s="2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9"/>
      <c r="AS156" s="49"/>
    </row>
    <row r="157" spans="1:45" s="12" customFormat="1" ht="15" customHeight="1" x14ac:dyDescent="0.25">
      <c r="A157" s="2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9"/>
      <c r="AS157" s="49"/>
    </row>
    <row r="158" spans="1:45" s="12" customFormat="1" ht="15" customHeight="1" x14ac:dyDescent="0.25">
      <c r="A158" s="2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9"/>
      <c r="AS158" s="49"/>
    </row>
    <row r="159" spans="1:45" s="12" customFormat="1" ht="15" customHeight="1" x14ac:dyDescent="0.25">
      <c r="A159" s="2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9"/>
      <c r="AS159" s="49"/>
    </row>
    <row r="160" spans="1:45" s="12" customFormat="1" ht="15" customHeight="1" x14ac:dyDescent="0.25">
      <c r="A160" s="2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9"/>
      <c r="AS160" s="49"/>
    </row>
    <row r="161" spans="1:45" s="12" customFormat="1" ht="15" customHeight="1" x14ac:dyDescent="0.25">
      <c r="A161" s="2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9"/>
      <c r="AS161" s="49"/>
    </row>
    <row r="162" spans="1:45" s="12" customFormat="1" ht="15" customHeight="1" x14ac:dyDescent="0.25">
      <c r="A162" s="2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9"/>
      <c r="AS162" s="49"/>
    </row>
    <row r="163" spans="1:45" s="12" customFormat="1" ht="15" customHeight="1" x14ac:dyDescent="0.25">
      <c r="A163" s="2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9"/>
      <c r="AS163" s="49"/>
    </row>
    <row r="164" spans="1:45" s="12" customFormat="1" ht="15" customHeight="1" x14ac:dyDescent="0.25">
      <c r="A164" s="2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9"/>
      <c r="AS164" s="49"/>
    </row>
    <row r="165" spans="1:45" s="12" customFormat="1" ht="15" customHeight="1" x14ac:dyDescent="0.25">
      <c r="A165" s="2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9"/>
      <c r="AS165" s="49"/>
    </row>
    <row r="166" spans="1:45" s="12" customFormat="1" ht="15" customHeight="1" x14ac:dyDescent="0.25">
      <c r="A166" s="2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9"/>
      <c r="AS166" s="49"/>
    </row>
    <row r="167" spans="1:45" s="12" customFormat="1" ht="15" customHeight="1" x14ac:dyDescent="0.25">
      <c r="A167" s="2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9"/>
      <c r="AS167" s="49"/>
    </row>
    <row r="168" spans="1:45" s="12" customFormat="1" ht="15" customHeight="1" x14ac:dyDescent="0.25">
      <c r="A168" s="2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9"/>
      <c r="AS168" s="49"/>
    </row>
    <row r="169" spans="1:45" s="12" customFormat="1" ht="15" customHeight="1" x14ac:dyDescent="0.25">
      <c r="A169" s="2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9"/>
      <c r="AS169" s="49"/>
    </row>
    <row r="170" spans="1:45" s="12" customFormat="1" ht="15" customHeight="1" x14ac:dyDescent="0.25">
      <c r="A170" s="2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9"/>
      <c r="AS170" s="49"/>
    </row>
    <row r="171" spans="1:45" s="12" customFormat="1" ht="15" customHeight="1" x14ac:dyDescent="0.25">
      <c r="A171" s="2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9"/>
      <c r="AS171" s="49"/>
    </row>
    <row r="172" spans="1:45" s="12" customFormat="1" ht="15" customHeight="1" x14ac:dyDescent="0.25">
      <c r="A172" s="2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9"/>
      <c r="AS172" s="49"/>
    </row>
    <row r="173" spans="1:45" s="12" customFormat="1" ht="15" customHeight="1" x14ac:dyDescent="0.25">
      <c r="A173" s="2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9"/>
      <c r="AS173" s="49"/>
    </row>
    <row r="174" spans="1:45" s="12" customFormat="1" ht="15" customHeight="1" x14ac:dyDescent="0.25">
      <c r="A174" s="2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9"/>
      <c r="AS174" s="49"/>
    </row>
    <row r="175" spans="1:45" s="12" customFormat="1" ht="15" customHeight="1" x14ac:dyDescent="0.25">
      <c r="A175" s="2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9"/>
      <c r="AS175" s="49"/>
    </row>
    <row r="176" spans="1:45" s="12" customFormat="1" ht="15" customHeight="1" x14ac:dyDescent="0.25">
      <c r="A176" s="2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9"/>
      <c r="AS176" s="49"/>
    </row>
    <row r="177" spans="1:45" s="12" customFormat="1" ht="15" customHeight="1" x14ac:dyDescent="0.25">
      <c r="A177" s="2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9"/>
      <c r="AS177" s="49"/>
    </row>
    <row r="178" spans="1:45" s="12" customFormat="1" ht="15" customHeight="1" x14ac:dyDescent="0.25">
      <c r="A178" s="2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9"/>
      <c r="AS178" s="49"/>
    </row>
    <row r="179" spans="1:45" s="12" customFormat="1" ht="15" customHeight="1" x14ac:dyDescent="0.25">
      <c r="A179" s="2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9"/>
      <c r="AS179" s="49"/>
    </row>
    <row r="180" spans="1:45" s="12" customFormat="1" ht="15" customHeight="1" x14ac:dyDescent="0.25">
      <c r="A180" s="2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9"/>
      <c r="AS180" s="49"/>
    </row>
    <row r="181" spans="1:45" s="12" customFormat="1" ht="15" customHeight="1" x14ac:dyDescent="0.25">
      <c r="A181" s="2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9"/>
      <c r="AS181" s="49"/>
    </row>
    <row r="182" spans="1:45" s="12" customFormat="1" ht="15" customHeight="1" x14ac:dyDescent="0.25">
      <c r="A182" s="2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9"/>
      <c r="AS182" s="49"/>
    </row>
    <row r="183" spans="1:45" s="12" customFormat="1" ht="15" customHeight="1" x14ac:dyDescent="0.25">
      <c r="A183" s="2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9"/>
      <c r="AS183" s="49"/>
    </row>
    <row r="184" spans="1:45" s="12" customFormat="1" ht="15" customHeight="1" x14ac:dyDescent="0.25">
      <c r="A184" s="2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27"/>
      <c r="AM184" s="27"/>
      <c r="AN184" s="27"/>
      <c r="AO184" s="45"/>
      <c r="AP184" s="45"/>
      <c r="AQ184" s="49"/>
      <c r="AR184" s="49"/>
      <c r="AS184" s="49"/>
    </row>
    <row r="185" spans="1:45" s="12" customFormat="1" ht="15" customHeight="1" x14ac:dyDescent="0.25">
      <c r="A185" s="2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27"/>
      <c r="AM185" s="27"/>
      <c r="AN185" s="27"/>
      <c r="AO185" s="45"/>
      <c r="AP185" s="45"/>
      <c r="AQ185" s="49"/>
      <c r="AR185" s="49"/>
      <c r="AS185" s="49"/>
    </row>
    <row r="186" spans="1:45" s="12" customFormat="1" ht="15" customHeight="1" x14ac:dyDescent="0.25">
      <c r="A186" s="2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27"/>
      <c r="AM186" s="27"/>
      <c r="AN186" s="27"/>
      <c r="AO186" s="45"/>
      <c r="AP186" s="45"/>
      <c r="AQ186" s="49"/>
      <c r="AR186" s="49"/>
      <c r="AS186" s="49"/>
    </row>
    <row r="187" spans="1:45" s="12" customFormat="1" ht="15" customHeight="1" x14ac:dyDescent="0.25">
      <c r="A187" s="2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27"/>
      <c r="AM187" s="27"/>
      <c r="AN187" s="27"/>
      <c r="AO187" s="45"/>
      <c r="AP187" s="45"/>
      <c r="AQ187" s="49"/>
      <c r="AR187" s="49"/>
      <c r="AS187" s="49"/>
    </row>
    <row r="188" spans="1:45" s="12" customFormat="1" ht="15" customHeight="1" x14ac:dyDescent="0.25">
      <c r="A188" s="2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27"/>
      <c r="AM188" s="27"/>
      <c r="AN188" s="27"/>
      <c r="AO188" s="45"/>
      <c r="AP188" s="45"/>
      <c r="AQ188" s="49"/>
      <c r="AR188" s="49"/>
      <c r="AS188" s="49"/>
    </row>
    <row r="189" spans="1:45" s="12" customFormat="1" ht="15" customHeight="1" x14ac:dyDescent="0.25">
      <c r="A189" s="2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27"/>
      <c r="AM189" s="27"/>
      <c r="AN189" s="27"/>
      <c r="AO189" s="45"/>
      <c r="AP189" s="45"/>
      <c r="AQ189" s="49"/>
      <c r="AR189" s="49"/>
      <c r="AS189" s="49"/>
    </row>
    <row r="190" spans="1:45" s="12" customFormat="1" ht="15" customHeight="1" x14ac:dyDescent="0.25">
      <c r="A190" s="2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27"/>
      <c r="AM190" s="27"/>
      <c r="AN190" s="27"/>
      <c r="AO190" s="45"/>
      <c r="AP190" s="45"/>
      <c r="AQ190" s="49"/>
      <c r="AR190" s="49"/>
      <c r="AS190" s="49"/>
    </row>
    <row r="191" spans="1:45" s="12" customFormat="1" ht="15" customHeight="1" x14ac:dyDescent="0.25">
      <c r="A191" s="2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27"/>
      <c r="AM191" s="27"/>
      <c r="AN191" s="27"/>
      <c r="AO191" s="45"/>
      <c r="AP191" s="45"/>
      <c r="AQ191" s="49"/>
      <c r="AR191" s="49"/>
      <c r="AS191" s="49"/>
    </row>
    <row r="192" spans="1:45" s="12" customFormat="1" ht="15" customHeight="1" x14ac:dyDescent="0.25">
      <c r="A192" s="2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27"/>
      <c r="AM192" s="27"/>
      <c r="AN192" s="27"/>
      <c r="AO192" s="45"/>
      <c r="AP192" s="45"/>
      <c r="AQ192" s="49"/>
      <c r="AR192" s="49"/>
      <c r="AS192" s="49"/>
    </row>
    <row r="193" spans="1:45" s="12" customFormat="1" ht="15" customHeight="1" x14ac:dyDescent="0.25">
      <c r="A193" s="2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27"/>
      <c r="AM193" s="27"/>
      <c r="AN193" s="27"/>
      <c r="AO193" s="45"/>
      <c r="AP193" s="45"/>
      <c r="AQ193" s="49"/>
      <c r="AR193" s="49"/>
      <c r="AS193" s="49"/>
    </row>
    <row r="194" spans="1:45" s="12" customFormat="1" ht="15" customHeight="1" x14ac:dyDescent="0.25">
      <c r="A194" s="2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27"/>
      <c r="AM194" s="27"/>
      <c r="AN194" s="27"/>
      <c r="AO194" s="45"/>
      <c r="AP194" s="45"/>
      <c r="AQ194" s="49"/>
      <c r="AR194" s="49"/>
      <c r="AS194" s="49"/>
    </row>
    <row r="195" spans="1:45" s="12" customFormat="1" ht="15" customHeight="1" x14ac:dyDescent="0.25">
      <c r="A195" s="26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27"/>
      <c r="AM195" s="27"/>
      <c r="AN195" s="27"/>
      <c r="AO195" s="45"/>
      <c r="AP195" s="45"/>
      <c r="AQ195" s="49"/>
      <c r="AR195" s="49"/>
      <c r="AS195" s="49"/>
    </row>
    <row r="196" spans="1:45" s="12" customFormat="1" ht="15" customHeight="1" x14ac:dyDescent="0.25">
      <c r="A196" s="26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27"/>
      <c r="AM196" s="27"/>
      <c r="AN196" s="27"/>
      <c r="AO196" s="45"/>
      <c r="AP196" s="45"/>
      <c r="AQ196" s="49"/>
      <c r="AR196" s="49"/>
      <c r="AS196" s="49"/>
    </row>
    <row r="197" spans="1:45" s="12" customFormat="1" ht="15" customHeight="1" x14ac:dyDescent="0.25">
      <c r="A197" s="26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27"/>
      <c r="AM197" s="27"/>
      <c r="AN197" s="27"/>
      <c r="AO197" s="45"/>
      <c r="AP197" s="45"/>
      <c r="AQ197" s="49"/>
      <c r="AR197" s="49"/>
      <c r="AS197" s="49"/>
    </row>
    <row r="198" spans="1:45" s="12" customFormat="1" ht="15" customHeight="1" x14ac:dyDescent="0.25">
      <c r="A198" s="26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27"/>
      <c r="AM198" s="27"/>
      <c r="AN198" s="27"/>
      <c r="AO198" s="45"/>
      <c r="AP198" s="45"/>
      <c r="AQ198" s="49"/>
      <c r="AR198" s="49"/>
      <c r="AS198" s="49"/>
    </row>
    <row r="199" spans="1:45" s="12" customFormat="1" ht="15" customHeight="1" x14ac:dyDescent="0.25">
      <c r="A199" s="26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27"/>
      <c r="AM199" s="27"/>
      <c r="AN199" s="27"/>
      <c r="AO199" s="45"/>
      <c r="AP199" s="45"/>
      <c r="AQ199" s="49"/>
      <c r="AR199" s="49"/>
      <c r="AS199" s="49"/>
    </row>
    <row r="200" spans="1:45" s="12" customFormat="1" ht="15" customHeight="1" x14ac:dyDescent="0.25">
      <c r="A200" s="26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27"/>
      <c r="AM200" s="27"/>
      <c r="AN200" s="27"/>
      <c r="AO200" s="45"/>
      <c r="AP200" s="45"/>
      <c r="AQ200" s="49"/>
      <c r="AR200" s="49"/>
      <c r="AS200" s="49"/>
    </row>
    <row r="201" spans="1:45" s="12" customFormat="1" ht="15" customHeight="1" x14ac:dyDescent="0.25">
      <c r="A201" s="26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27"/>
      <c r="AM201" s="27"/>
      <c r="AN201" s="27"/>
      <c r="AO201" s="45"/>
      <c r="AP201" s="45"/>
      <c r="AQ201" s="49"/>
      <c r="AR201" s="49"/>
      <c r="AS201" s="49"/>
    </row>
    <row r="202" spans="1:45" s="12" customFormat="1" ht="15" customHeight="1" x14ac:dyDescent="0.25">
      <c r="A202" s="26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27"/>
      <c r="AM202" s="27"/>
      <c r="AN202" s="27"/>
      <c r="AO202" s="45"/>
      <c r="AP202" s="45"/>
      <c r="AQ202" s="49"/>
      <c r="AR202" s="49"/>
      <c r="AS202" s="49"/>
    </row>
    <row r="203" spans="1:45" s="12" customFormat="1" ht="15" customHeight="1" x14ac:dyDescent="0.25">
      <c r="A203" s="26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27"/>
      <c r="AM203" s="27"/>
      <c r="AN203" s="27"/>
      <c r="AO203" s="45"/>
      <c r="AP203" s="45"/>
      <c r="AQ203" s="49"/>
      <c r="AR203" s="49"/>
      <c r="AS203" s="49"/>
    </row>
    <row r="204" spans="1:45" s="12" customFormat="1" ht="15" customHeight="1" x14ac:dyDescent="0.25">
      <c r="A204" s="26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27"/>
      <c r="AM204" s="27"/>
      <c r="AN204" s="27"/>
      <c r="AO204" s="45"/>
      <c r="AP204" s="45"/>
      <c r="AQ204" s="49"/>
      <c r="AR204" s="49"/>
      <c r="AS204" s="49"/>
    </row>
    <row r="205" spans="1:45" s="12" customFormat="1" ht="15" customHeight="1" x14ac:dyDescent="0.25">
      <c r="A205" s="26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27"/>
      <c r="AM205" s="27"/>
      <c r="AN205" s="27"/>
      <c r="AO205" s="45"/>
      <c r="AP205" s="45"/>
      <c r="AQ205" s="49"/>
      <c r="AR205" s="49"/>
      <c r="AS205" s="49"/>
    </row>
    <row r="206" spans="1:45" s="12" customFormat="1" ht="15" customHeight="1" x14ac:dyDescent="0.25">
      <c r="A206" s="26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27"/>
      <c r="AM206" s="27"/>
      <c r="AN206" s="27"/>
      <c r="AO206" s="45"/>
      <c r="AP206" s="45"/>
      <c r="AQ206" s="49"/>
      <c r="AR206" s="49"/>
      <c r="AS206" s="49"/>
    </row>
    <row r="207" spans="1:45" s="12" customFormat="1" ht="15" customHeight="1" x14ac:dyDescent="0.25">
      <c r="A207" s="26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27"/>
      <c r="AM207" s="27"/>
      <c r="AN207" s="27"/>
      <c r="AO207" s="45"/>
      <c r="AP207" s="45"/>
      <c r="AQ207" s="49"/>
      <c r="AR207" s="49"/>
      <c r="AS207" s="49"/>
    </row>
    <row r="208" spans="1:45" s="12" customFormat="1" ht="15" customHeight="1" x14ac:dyDescent="0.25">
      <c r="A208" s="26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27"/>
      <c r="AM208" s="27"/>
      <c r="AN208" s="27"/>
      <c r="AO208" s="45"/>
      <c r="AP208" s="45"/>
      <c r="AQ208" s="49"/>
      <c r="AR208" s="49"/>
      <c r="AS208" s="49"/>
    </row>
    <row r="209" spans="1:45" s="12" customFormat="1" ht="15" customHeight="1" x14ac:dyDescent="0.25">
      <c r="A209" s="26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27"/>
      <c r="AM209" s="27"/>
      <c r="AN209" s="27"/>
      <c r="AO209" s="45"/>
      <c r="AP209" s="45"/>
      <c r="AQ209" s="49"/>
      <c r="AR209" s="49"/>
      <c r="AS209" s="49"/>
    </row>
    <row r="210" spans="1:45" s="12" customFormat="1" ht="15" customHeight="1" x14ac:dyDescent="0.25">
      <c r="A210" s="26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27"/>
      <c r="AM210" s="27"/>
      <c r="AN210" s="27"/>
      <c r="AO210" s="45"/>
      <c r="AP210" s="45"/>
      <c r="AQ210" s="49"/>
      <c r="AR210" s="49"/>
      <c r="AS210" s="49"/>
    </row>
    <row r="211" spans="1:45" s="12" customFormat="1" ht="15" customHeight="1" x14ac:dyDescent="0.25">
      <c r="A211" s="26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27"/>
      <c r="AM211" s="27"/>
      <c r="AN211" s="27"/>
      <c r="AO211" s="45"/>
      <c r="AP211" s="45"/>
      <c r="AQ211" s="49"/>
      <c r="AR211" s="49"/>
      <c r="AS211" s="49"/>
    </row>
    <row r="212" spans="1:45" s="12" customFormat="1" ht="15" customHeight="1" x14ac:dyDescent="0.25">
      <c r="A212" s="26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27"/>
      <c r="AM212" s="27"/>
      <c r="AN212" s="27"/>
      <c r="AO212" s="45"/>
      <c r="AP212" s="45"/>
      <c r="AQ212" s="49"/>
      <c r="AR212" s="49"/>
      <c r="AS212" s="49"/>
    </row>
    <row r="213" spans="1:45" s="12" customFormat="1" ht="15" customHeight="1" x14ac:dyDescent="0.25">
      <c r="A213" s="26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27"/>
      <c r="AM213" s="27"/>
      <c r="AN213" s="27"/>
      <c r="AO213" s="45"/>
      <c r="AP213" s="45"/>
      <c r="AQ213" s="49"/>
      <c r="AR213" s="49"/>
      <c r="AS213" s="49"/>
    </row>
    <row r="214" spans="1:45" s="12" customFormat="1" ht="15" customHeight="1" x14ac:dyDescent="0.25">
      <c r="A214" s="26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27"/>
      <c r="AM214" s="27"/>
      <c r="AN214" s="27"/>
      <c r="AO214" s="45"/>
      <c r="AP214" s="45"/>
      <c r="AQ214" s="49"/>
      <c r="AR214" s="49"/>
      <c r="AS214" s="49"/>
    </row>
    <row r="215" spans="1:45" s="12" customFormat="1" ht="15" customHeight="1" x14ac:dyDescent="0.25">
      <c r="A215" s="26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27"/>
      <c r="AM215" s="27"/>
      <c r="AN215" s="27"/>
      <c r="AO215" s="45"/>
      <c r="AP215" s="45"/>
      <c r="AQ215" s="49"/>
      <c r="AR215" s="49"/>
      <c r="AS215" s="49"/>
    </row>
    <row r="216" spans="1:45" s="12" customFormat="1" ht="15" customHeight="1" x14ac:dyDescent="0.25">
      <c r="A216" s="26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27"/>
      <c r="AM216" s="27"/>
      <c r="AN216" s="27"/>
      <c r="AO216" s="45"/>
      <c r="AP216" s="45"/>
      <c r="AQ216" s="49"/>
      <c r="AR216" s="49"/>
      <c r="AS216" s="49"/>
    </row>
    <row r="217" spans="1:45" s="12" customFormat="1" ht="15" customHeight="1" x14ac:dyDescent="0.25">
      <c r="A217" s="26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27"/>
      <c r="AM217" s="27"/>
      <c r="AN217" s="27"/>
      <c r="AO217" s="45"/>
      <c r="AP217" s="45"/>
      <c r="AQ217" s="49"/>
      <c r="AR217" s="49"/>
      <c r="AS217" s="49"/>
    </row>
    <row r="218" spans="1:45" s="12" customFormat="1" ht="15" customHeight="1" x14ac:dyDescent="0.25">
      <c r="A218" s="26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27"/>
      <c r="AM218" s="27"/>
      <c r="AN218" s="27"/>
      <c r="AO218" s="45"/>
      <c r="AP218" s="45"/>
      <c r="AQ218" s="49"/>
      <c r="AR218" s="49"/>
      <c r="AS218" s="49"/>
    </row>
    <row r="219" spans="1:45" s="12" customFormat="1" ht="15" customHeight="1" x14ac:dyDescent="0.25">
      <c r="A219" s="26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27"/>
      <c r="AM219" s="27"/>
      <c r="AN219" s="27"/>
      <c r="AO219" s="45"/>
      <c r="AP219" s="45"/>
      <c r="AQ219" s="49"/>
      <c r="AR219" s="49"/>
      <c r="AS219" s="49"/>
    </row>
    <row r="220" spans="1:45" s="12" customFormat="1" ht="15" customHeight="1" x14ac:dyDescent="0.25">
      <c r="A220" s="26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27"/>
      <c r="AM220" s="27"/>
      <c r="AN220" s="27"/>
      <c r="AO220" s="45"/>
      <c r="AP220" s="45"/>
      <c r="AQ220" s="49"/>
      <c r="AR220" s="49"/>
      <c r="AS220" s="49"/>
    </row>
    <row r="221" spans="1:45" s="12" customFormat="1" ht="15" customHeight="1" x14ac:dyDescent="0.25">
      <c r="A221" s="26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27"/>
      <c r="AM221" s="27"/>
      <c r="AN221" s="27"/>
      <c r="AO221" s="45"/>
      <c r="AP221" s="45"/>
      <c r="AQ221" s="49"/>
      <c r="AR221" s="49"/>
      <c r="AS221" s="49"/>
    </row>
    <row r="222" spans="1:45" s="12" customFormat="1" ht="15" customHeight="1" x14ac:dyDescent="0.25">
      <c r="A222" s="26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27"/>
      <c r="AM222" s="27"/>
      <c r="AN222" s="27"/>
      <c r="AO222" s="45"/>
      <c r="AP222" s="45"/>
      <c r="AQ222" s="49"/>
      <c r="AR222" s="49"/>
      <c r="AS222" s="49"/>
    </row>
    <row r="223" spans="1:45" s="12" customFormat="1" ht="15" customHeight="1" x14ac:dyDescent="0.25">
      <c r="A223" s="26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27"/>
      <c r="AM223" s="27"/>
      <c r="AN223" s="27"/>
      <c r="AO223" s="45"/>
      <c r="AP223" s="45"/>
      <c r="AQ223" s="49"/>
      <c r="AR223" s="49"/>
      <c r="AS223" s="49"/>
    </row>
    <row r="224" spans="1:45" s="12" customFormat="1" ht="15" customHeight="1" x14ac:dyDescent="0.25">
      <c r="A224" s="26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27"/>
      <c r="AM224" s="27"/>
      <c r="AN224" s="27"/>
      <c r="AO224" s="45"/>
      <c r="AP224" s="45"/>
      <c r="AQ224" s="49"/>
      <c r="AR224" s="49"/>
      <c r="AS224" s="49"/>
    </row>
    <row r="225" spans="1:45" s="12" customFormat="1" ht="15" customHeight="1" x14ac:dyDescent="0.25">
      <c r="A225" s="26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27"/>
      <c r="AM225" s="27"/>
      <c r="AN225" s="27"/>
      <c r="AO225" s="45"/>
      <c r="AP225" s="45"/>
      <c r="AQ225" s="49"/>
      <c r="AR225" s="49"/>
      <c r="AS225" s="49"/>
    </row>
    <row r="226" spans="1:45" s="12" customFormat="1" ht="15" customHeight="1" x14ac:dyDescent="0.25">
      <c r="A226" s="26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27"/>
      <c r="AM226" s="27"/>
      <c r="AN226" s="27"/>
      <c r="AO226" s="45"/>
      <c r="AP226" s="45"/>
      <c r="AQ226" s="49"/>
      <c r="AR226" s="49"/>
      <c r="AS226" s="49"/>
    </row>
    <row r="227" spans="1:45" s="12" customFormat="1" ht="15" customHeight="1" x14ac:dyDescent="0.25">
      <c r="A227" s="26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27"/>
      <c r="AM227" s="27"/>
      <c r="AN227" s="27"/>
      <c r="AO227" s="45"/>
      <c r="AP227" s="45"/>
      <c r="AQ227" s="49"/>
      <c r="AR227" s="49"/>
      <c r="AS227" s="49"/>
    </row>
    <row r="228" spans="1:45" s="12" customFormat="1" ht="15" customHeight="1" x14ac:dyDescent="0.25">
      <c r="A228" s="26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27"/>
      <c r="AM228" s="27"/>
      <c r="AN228" s="27"/>
      <c r="AO228" s="45"/>
      <c r="AP228" s="45"/>
      <c r="AQ228" s="49"/>
      <c r="AR228" s="49"/>
      <c r="AS228" s="49"/>
    </row>
    <row r="229" spans="1:45" s="12" customFormat="1" ht="15" customHeight="1" x14ac:dyDescent="0.25">
      <c r="A229" s="26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27"/>
      <c r="AM229" s="27"/>
      <c r="AN229" s="27"/>
      <c r="AO229" s="45"/>
      <c r="AP229" s="45"/>
      <c r="AQ229" s="49"/>
      <c r="AR229" s="49"/>
      <c r="AS229" s="49"/>
    </row>
    <row r="230" spans="1:45" s="12" customFormat="1" ht="15" customHeight="1" x14ac:dyDescent="0.25">
      <c r="A230" s="26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27"/>
      <c r="AM230" s="27"/>
      <c r="AN230" s="27"/>
      <c r="AO230" s="45"/>
      <c r="AP230" s="45"/>
      <c r="AQ230" s="49"/>
      <c r="AR230" s="49"/>
      <c r="AS230" s="49"/>
    </row>
    <row r="231" spans="1:45" s="12" customFormat="1" ht="15" customHeight="1" x14ac:dyDescent="0.25">
      <c r="A231" s="26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27"/>
      <c r="AM231" s="27"/>
      <c r="AN231" s="27"/>
      <c r="AO231" s="45"/>
      <c r="AP231" s="45"/>
      <c r="AQ231" s="49"/>
      <c r="AR231" s="49"/>
      <c r="AS231" s="49"/>
    </row>
    <row r="232" spans="1:45" s="12" customFormat="1" ht="15" customHeight="1" x14ac:dyDescent="0.25">
      <c r="A232" s="26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27"/>
      <c r="AM232" s="27"/>
      <c r="AN232" s="27"/>
      <c r="AO232" s="45"/>
      <c r="AP232" s="45"/>
      <c r="AQ232" s="49"/>
      <c r="AR232" s="49"/>
      <c r="AS232" s="49"/>
    </row>
    <row r="233" spans="1:45" s="12" customFormat="1" ht="15" customHeight="1" x14ac:dyDescent="0.25">
      <c r="A233" s="26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27"/>
      <c r="AM233" s="27"/>
      <c r="AN233" s="27"/>
      <c r="AO233" s="45"/>
      <c r="AP233" s="45"/>
      <c r="AQ233" s="49"/>
      <c r="AR233" s="49"/>
      <c r="AS233" s="49"/>
    </row>
    <row r="234" spans="1:45" s="12" customFormat="1" ht="15" customHeight="1" x14ac:dyDescent="0.25">
      <c r="A234" s="26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27"/>
      <c r="AM234" s="27"/>
      <c r="AN234" s="27"/>
      <c r="AO234" s="45"/>
      <c r="AP234" s="45"/>
      <c r="AQ234" s="49"/>
      <c r="AR234" s="49"/>
      <c r="AS234" s="49"/>
    </row>
    <row r="235" spans="1:45" s="12" customFormat="1" ht="15" customHeight="1" x14ac:dyDescent="0.25">
      <c r="A235" s="2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27"/>
      <c r="AM235" s="27"/>
      <c r="AN235" s="27"/>
      <c r="AO235" s="45"/>
      <c r="AP235" s="45"/>
      <c r="AQ235" s="49"/>
      <c r="AR235" s="49"/>
      <c r="AS235" s="49"/>
    </row>
  </sheetData>
  <sortState ref="AI108:AN130">
    <sortCondition descending="1" ref="AN108:AN1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</cols>
  <sheetData>
    <row r="1" spans="1:56" x14ac:dyDescent="0.25">
      <c r="A1" s="45"/>
      <c r="B1" s="5" t="s">
        <v>33</v>
      </c>
      <c r="C1" s="6"/>
      <c r="D1" s="7"/>
      <c r="E1" s="8" t="s">
        <v>54</v>
      </c>
      <c r="F1" s="9"/>
      <c r="G1" s="9"/>
      <c r="H1" s="85"/>
      <c r="I1" s="9"/>
      <c r="J1" s="6"/>
      <c r="K1" s="251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50"/>
      <c r="AB1" s="250"/>
      <c r="AC1" s="85"/>
      <c r="AD1" s="85"/>
      <c r="AE1" s="9"/>
      <c r="AF1" s="6"/>
      <c r="AG1" s="251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</row>
    <row r="2" spans="1:56" ht="14.25" x14ac:dyDescent="0.2">
      <c r="A2" s="45"/>
      <c r="B2" s="79" t="s">
        <v>55</v>
      </c>
      <c r="C2" s="80"/>
      <c r="D2" s="81"/>
      <c r="E2" s="16" t="s">
        <v>13</v>
      </c>
      <c r="F2" s="17"/>
      <c r="G2" s="17"/>
      <c r="H2" s="17"/>
      <c r="I2" s="23"/>
      <c r="J2" s="18"/>
      <c r="K2" s="141"/>
      <c r="L2" s="25" t="s">
        <v>498</v>
      </c>
      <c r="M2" s="17"/>
      <c r="N2" s="17"/>
      <c r="O2" s="24"/>
      <c r="P2" s="22"/>
      <c r="Q2" s="25" t="s">
        <v>499</v>
      </c>
      <c r="R2" s="17"/>
      <c r="S2" s="17"/>
      <c r="T2" s="17"/>
      <c r="U2" s="23"/>
      <c r="V2" s="24"/>
      <c r="W2" s="22"/>
      <c r="X2" s="252" t="s">
        <v>500</v>
      </c>
      <c r="Y2" s="253"/>
      <c r="Z2" s="254"/>
      <c r="AA2" s="16" t="s">
        <v>13</v>
      </c>
      <c r="AB2" s="17"/>
      <c r="AC2" s="17"/>
      <c r="AD2" s="17"/>
      <c r="AE2" s="23"/>
      <c r="AF2" s="18"/>
      <c r="AG2" s="141"/>
      <c r="AH2" s="25" t="s">
        <v>501</v>
      </c>
      <c r="AI2" s="17"/>
      <c r="AJ2" s="17"/>
      <c r="AK2" s="24"/>
      <c r="AL2" s="22"/>
      <c r="AM2" s="25" t="s">
        <v>499</v>
      </c>
      <c r="AN2" s="17"/>
      <c r="AO2" s="17"/>
      <c r="AP2" s="17"/>
      <c r="AQ2" s="23"/>
      <c r="AR2" s="24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</row>
    <row r="3" spans="1:56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2"/>
      <c r="L3" s="21" t="s">
        <v>5</v>
      </c>
      <c r="M3" s="21" t="s">
        <v>6</v>
      </c>
      <c r="N3" s="21" t="s">
        <v>56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2"/>
      <c r="AH3" s="21" t="s">
        <v>5</v>
      </c>
      <c r="AI3" s="21" t="s">
        <v>6</v>
      </c>
      <c r="AJ3" s="21" t="s">
        <v>56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</row>
    <row r="4" spans="1:56" x14ac:dyDescent="0.25">
      <c r="A4" s="45"/>
      <c r="B4" s="28">
        <v>2005</v>
      </c>
      <c r="C4" s="33" t="s">
        <v>506</v>
      </c>
      <c r="D4" s="29" t="s">
        <v>42</v>
      </c>
      <c r="E4" s="28">
        <v>1</v>
      </c>
      <c r="F4" s="28">
        <v>0</v>
      </c>
      <c r="G4" s="28">
        <v>0</v>
      </c>
      <c r="H4" s="30">
        <v>0</v>
      </c>
      <c r="I4" s="28">
        <v>0</v>
      </c>
      <c r="J4" s="31">
        <v>0</v>
      </c>
      <c r="K4" s="35">
        <v>6</v>
      </c>
      <c r="L4" s="114"/>
      <c r="M4" s="21"/>
      <c r="N4" s="21"/>
      <c r="O4" s="21"/>
      <c r="P4" s="27"/>
      <c r="Q4" s="28"/>
      <c r="R4" s="28"/>
      <c r="S4" s="30"/>
      <c r="T4" s="28"/>
      <c r="U4" s="28"/>
      <c r="V4" s="255"/>
      <c r="W4" s="35"/>
      <c r="X4" s="28"/>
      <c r="Y4" s="33"/>
      <c r="Z4" s="29"/>
      <c r="AA4" s="28"/>
      <c r="AB4" s="28"/>
      <c r="AC4" s="28"/>
      <c r="AD4" s="30"/>
      <c r="AE4" s="28"/>
      <c r="AF4" s="31"/>
      <c r="AG4" s="35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56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</row>
    <row r="5" spans="1:56" ht="14.25" x14ac:dyDescent="0.2">
      <c r="A5" s="45"/>
      <c r="B5" s="88" t="s">
        <v>502</v>
      </c>
      <c r="C5" s="92"/>
      <c r="D5" s="91"/>
      <c r="E5" s="90">
        <f>SUM(E4:E4)</f>
        <v>1</v>
      </c>
      <c r="F5" s="90">
        <f>SUM(F4:F4)</f>
        <v>0</v>
      </c>
      <c r="G5" s="90">
        <f>SUM(G4:G4)</f>
        <v>0</v>
      </c>
      <c r="H5" s="90">
        <f>SUM(H4:H4)</f>
        <v>0</v>
      </c>
      <c r="I5" s="90">
        <f>SUM(I4:I4)</f>
        <v>0</v>
      </c>
      <c r="J5" s="257">
        <v>0</v>
      </c>
      <c r="K5" s="141">
        <v>6</v>
      </c>
      <c r="L5" s="25"/>
      <c r="M5" s="23"/>
      <c r="N5" s="162"/>
      <c r="O5" s="163"/>
      <c r="P5" s="27"/>
      <c r="Q5" s="90">
        <f>SUM(Q4:Q4)</f>
        <v>0</v>
      </c>
      <c r="R5" s="90">
        <f>SUM(R4:R4)</f>
        <v>0</v>
      </c>
      <c r="S5" s="90">
        <f>SUM(S4:S4)</f>
        <v>0</v>
      </c>
      <c r="T5" s="90">
        <f>SUM(T4:T4)</f>
        <v>0</v>
      </c>
      <c r="U5" s="90">
        <f>SUM(U4:U4)</f>
        <v>0</v>
      </c>
      <c r="V5" s="43">
        <v>0</v>
      </c>
      <c r="W5" s="141">
        <f>SUM(W4:W4)</f>
        <v>0</v>
      </c>
      <c r="X5" s="19" t="s">
        <v>502</v>
      </c>
      <c r="Y5" s="20"/>
      <c r="Z5" s="18"/>
      <c r="AA5" s="90">
        <f>SUM(AA4:AA4)</f>
        <v>0</v>
      </c>
      <c r="AB5" s="90">
        <f>SUM(AB4:AB4)</f>
        <v>0</v>
      </c>
      <c r="AC5" s="90">
        <f>SUM(AC4:AC4)</f>
        <v>0</v>
      </c>
      <c r="AD5" s="90">
        <f>SUM(AD4:AD4)</f>
        <v>0</v>
      </c>
      <c r="AE5" s="90">
        <f>SUM(AE4:AE4)</f>
        <v>0</v>
      </c>
      <c r="AF5" s="257">
        <v>0</v>
      </c>
      <c r="AG5" s="141">
        <f>SUM(AG4:AG4)</f>
        <v>0</v>
      </c>
      <c r="AH5" s="25"/>
      <c r="AI5" s="23"/>
      <c r="AJ5" s="162"/>
      <c r="AK5" s="163"/>
      <c r="AL5" s="27"/>
      <c r="AM5" s="90">
        <f>SUM(AM4:AM4)</f>
        <v>0</v>
      </c>
      <c r="AN5" s="90">
        <f>SUM(AN4:AN4)</f>
        <v>0</v>
      </c>
      <c r="AO5" s="90">
        <f>SUM(AO4:AO4)</f>
        <v>0</v>
      </c>
      <c r="AP5" s="90">
        <f>SUM(AP4:AP4)</f>
        <v>0</v>
      </c>
      <c r="AQ5" s="90">
        <f>SUM(AQ4:AQ4)</f>
        <v>0</v>
      </c>
      <c r="AR5" s="257">
        <v>0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</row>
    <row r="6" spans="1:56" x14ac:dyDescent="0.25">
      <c r="A6" s="45"/>
      <c r="B6" s="45"/>
      <c r="C6" s="45"/>
      <c r="D6" s="45"/>
      <c r="E6" s="45"/>
      <c r="F6" s="45"/>
      <c r="G6" s="45"/>
      <c r="H6" s="45"/>
      <c r="I6" s="45"/>
      <c r="J6" s="46"/>
      <c r="K6" s="35"/>
      <c r="L6" s="27"/>
      <c r="M6" s="27"/>
      <c r="N6" s="27"/>
      <c r="O6" s="27"/>
      <c r="P6" s="45"/>
      <c r="Q6" s="45"/>
      <c r="R6" s="48"/>
      <c r="S6" s="45"/>
      <c r="T6" s="45"/>
      <c r="U6" s="27"/>
      <c r="V6" s="27"/>
      <c r="W6" s="35"/>
      <c r="X6" s="45"/>
      <c r="Y6" s="45"/>
      <c r="Z6" s="45"/>
      <c r="AA6" s="45"/>
      <c r="AB6" s="45"/>
      <c r="AC6" s="45"/>
      <c r="AD6" s="45"/>
      <c r="AE6" s="45"/>
      <c r="AF6" s="46"/>
      <c r="AG6" s="35"/>
      <c r="AH6" s="27"/>
      <c r="AI6" s="27"/>
      <c r="AJ6" s="27"/>
      <c r="AK6" s="27"/>
      <c r="AL6" s="45"/>
      <c r="AM6" s="45"/>
      <c r="AN6" s="48"/>
      <c r="AO6" s="45"/>
      <c r="AP6" s="45"/>
      <c r="AQ6" s="27"/>
      <c r="AR6" s="27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</row>
    <row r="7" spans="1:56" x14ac:dyDescent="0.25">
      <c r="A7" s="45"/>
      <c r="B7" s="203" t="s">
        <v>503</v>
      </c>
      <c r="C7" s="205"/>
      <c r="D7" s="258"/>
      <c r="E7" s="18" t="s">
        <v>3</v>
      </c>
      <c r="F7" s="21" t="s">
        <v>8</v>
      </c>
      <c r="G7" s="18" t="s">
        <v>5</v>
      </c>
      <c r="H7" s="21" t="s">
        <v>6</v>
      </c>
      <c r="I7" s="21" t="s">
        <v>17</v>
      </c>
      <c r="J7" s="21" t="s">
        <v>22</v>
      </c>
      <c r="K7" s="27"/>
      <c r="L7" s="21" t="s">
        <v>27</v>
      </c>
      <c r="M7" s="21" t="s">
        <v>28</v>
      </c>
      <c r="N7" s="21" t="s">
        <v>504</v>
      </c>
      <c r="O7" s="21" t="s">
        <v>505</v>
      </c>
      <c r="Q7" s="48"/>
      <c r="R7" s="48" t="s">
        <v>48</v>
      </c>
      <c r="S7" s="48"/>
      <c r="T7" s="70" t="s">
        <v>51</v>
      </c>
      <c r="U7" s="27"/>
      <c r="V7" s="35"/>
      <c r="W7" s="35"/>
      <c r="X7" s="259"/>
      <c r="Y7" s="259"/>
      <c r="Z7" s="259"/>
      <c r="AA7" s="259"/>
      <c r="AB7" s="259"/>
      <c r="AC7" s="48"/>
      <c r="AD7" s="48"/>
      <c r="AE7" s="48"/>
      <c r="AF7" s="45"/>
      <c r="AG7" s="45"/>
      <c r="AH7" s="45"/>
      <c r="AI7" s="45"/>
      <c r="AJ7" s="45"/>
      <c r="AK7" s="45"/>
      <c r="AM7" s="35"/>
      <c r="AN7" s="259"/>
      <c r="AO7" s="259"/>
      <c r="AP7" s="259"/>
      <c r="AQ7" s="259"/>
      <c r="AR7" s="259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</row>
    <row r="8" spans="1:56" x14ac:dyDescent="0.25">
      <c r="A8" s="45"/>
      <c r="B8" s="51" t="s">
        <v>12</v>
      </c>
      <c r="C8" s="15"/>
      <c r="D8" s="53"/>
      <c r="E8" s="260">
        <v>445</v>
      </c>
      <c r="F8" s="260">
        <v>68</v>
      </c>
      <c r="G8" s="260">
        <v>354</v>
      </c>
      <c r="H8" s="260">
        <v>627</v>
      </c>
      <c r="I8" s="260">
        <v>2328</v>
      </c>
      <c r="J8" s="261">
        <v>0.59899999999999998</v>
      </c>
      <c r="K8" s="45">
        <f>PRODUCT(I8/J8)</f>
        <v>3886.4774624373958</v>
      </c>
      <c r="L8" s="262">
        <f>PRODUCT((F8+G8)/E8)</f>
        <v>0.94831460674157309</v>
      </c>
      <c r="M8" s="262">
        <f>PRODUCT(H8/E8)</f>
        <v>1.4089887640449439</v>
      </c>
      <c r="N8" s="262">
        <f>PRODUCT((F8+G8+H8)/E8)</f>
        <v>2.357303370786517</v>
      </c>
      <c r="O8" s="262">
        <f>PRODUCT(I8/E8)</f>
        <v>5.2314606741573035</v>
      </c>
      <c r="Q8" s="48"/>
      <c r="R8" s="48"/>
      <c r="S8" s="48"/>
      <c r="T8" s="70" t="s">
        <v>52</v>
      </c>
      <c r="U8" s="45"/>
      <c r="V8" s="45"/>
      <c r="W8" s="45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5"/>
      <c r="AL8" s="45"/>
      <c r="AM8" s="45"/>
      <c r="AN8" s="48"/>
      <c r="AO8" s="48"/>
      <c r="AP8" s="48"/>
      <c r="AQ8" s="48"/>
      <c r="AR8" s="48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</row>
    <row r="9" spans="1:56" x14ac:dyDescent="0.25">
      <c r="A9" s="45"/>
      <c r="B9" s="263" t="s">
        <v>55</v>
      </c>
      <c r="C9" s="264"/>
      <c r="D9" s="265"/>
      <c r="E9" s="260">
        <f>PRODUCT(E5+Q5)</f>
        <v>1</v>
      </c>
      <c r="F9" s="260">
        <f>PRODUCT(F5+R5)</f>
        <v>0</v>
      </c>
      <c r="G9" s="260">
        <f>PRODUCT(G5+S5)</f>
        <v>0</v>
      </c>
      <c r="H9" s="260">
        <f>PRODUCT(H5+T5)</f>
        <v>0</v>
      </c>
      <c r="I9" s="260">
        <f>PRODUCT(I5+U5)</f>
        <v>0</v>
      </c>
      <c r="J9" s="261"/>
      <c r="K9" s="45">
        <f>PRODUCT(K5+W5)</f>
        <v>6</v>
      </c>
      <c r="L9" s="262">
        <f>PRODUCT((F9+G9)/E9)</f>
        <v>0</v>
      </c>
      <c r="M9" s="262">
        <f>PRODUCT(H9/E9)</f>
        <v>0</v>
      </c>
      <c r="N9" s="262">
        <f>PRODUCT((F9+G9+H9)/E9)</f>
        <v>0</v>
      </c>
      <c r="O9" s="262">
        <f>PRODUCT(I9/E9)</f>
        <v>0</v>
      </c>
      <c r="Q9" s="48"/>
      <c r="R9" s="48"/>
      <c r="S9" s="48"/>
      <c r="T9" s="70" t="s">
        <v>49</v>
      </c>
      <c r="U9" s="45"/>
      <c r="V9" s="45"/>
      <c r="W9" s="45"/>
      <c r="X9" s="45"/>
      <c r="Y9" s="45"/>
      <c r="Z9" s="45"/>
      <c r="AA9" s="45"/>
      <c r="AB9" s="45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</row>
    <row r="10" spans="1:56" x14ac:dyDescent="0.25">
      <c r="A10" s="45"/>
      <c r="B10" s="175" t="s">
        <v>500</v>
      </c>
      <c r="C10" s="176"/>
      <c r="D10" s="177"/>
      <c r="E10" s="260">
        <f>PRODUCT(AA5+AM5)</f>
        <v>0</v>
      </c>
      <c r="F10" s="260">
        <f>PRODUCT(AB5+AN5)</f>
        <v>0</v>
      </c>
      <c r="G10" s="260">
        <f>PRODUCT(AC5+AO5)</f>
        <v>0</v>
      </c>
      <c r="H10" s="260">
        <f>PRODUCT(AD5+AP5)</f>
        <v>0</v>
      </c>
      <c r="I10" s="260">
        <f>PRODUCT(AE5+AQ5)</f>
        <v>0</v>
      </c>
      <c r="J10" s="261">
        <v>0</v>
      </c>
      <c r="K10" s="27">
        <v>6</v>
      </c>
      <c r="L10" s="262">
        <v>0</v>
      </c>
      <c r="M10" s="262">
        <v>0</v>
      </c>
      <c r="N10" s="262">
        <v>0</v>
      </c>
      <c r="O10" s="262">
        <v>0</v>
      </c>
      <c r="Q10" s="48"/>
      <c r="R10" s="48"/>
      <c r="S10" s="45"/>
      <c r="T10" s="70" t="s">
        <v>53</v>
      </c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8"/>
      <c r="AJ10" s="48"/>
      <c r="AK10" s="45"/>
      <c r="AL10" s="27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</row>
    <row r="11" spans="1:56" x14ac:dyDescent="0.25">
      <c r="A11" s="45"/>
      <c r="B11" s="266" t="s">
        <v>502</v>
      </c>
      <c r="C11" s="119"/>
      <c r="D11" s="267"/>
      <c r="E11" s="260">
        <f>SUM(E8:E10)</f>
        <v>446</v>
      </c>
      <c r="F11" s="260">
        <f t="shared" ref="F11:I11" si="0">SUM(F8:F10)</f>
        <v>68</v>
      </c>
      <c r="G11" s="260">
        <f t="shared" si="0"/>
        <v>354</v>
      </c>
      <c r="H11" s="260">
        <f t="shared" si="0"/>
        <v>627</v>
      </c>
      <c r="I11" s="260">
        <f t="shared" si="0"/>
        <v>2328</v>
      </c>
      <c r="J11" s="261">
        <v>0.59899999999999998</v>
      </c>
      <c r="K11" s="45">
        <f>SUM(K8:K10)</f>
        <v>3898.4774624373958</v>
      </c>
      <c r="L11" s="262">
        <v>0.94831460674157309</v>
      </c>
      <c r="M11" s="262">
        <v>1.4089887640449439</v>
      </c>
      <c r="N11" s="262">
        <v>2.357303370786517</v>
      </c>
      <c r="O11" s="262">
        <v>5.2314606741573035</v>
      </c>
      <c r="Q11" s="27"/>
      <c r="R11" s="27"/>
      <c r="S11" s="27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</row>
    <row r="12" spans="1:56" ht="14.25" x14ac:dyDescent="0.2">
      <c r="A12" s="45"/>
      <c r="B12" s="45"/>
      <c r="C12" s="45"/>
      <c r="D12" s="45"/>
      <c r="E12" s="27"/>
      <c r="F12" s="27"/>
      <c r="G12" s="27"/>
      <c r="H12" s="27"/>
      <c r="I12" s="27"/>
      <c r="J12" s="45"/>
      <c r="K12" s="45"/>
      <c r="L12" s="27"/>
      <c r="M12" s="27"/>
      <c r="N12" s="27"/>
      <c r="O12" s="27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</row>
    <row r="13" spans="1:56" ht="14.2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</row>
    <row r="14" spans="1:56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</row>
    <row r="15" spans="1:56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</row>
    <row r="16" spans="1:56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</row>
    <row r="17" spans="1:56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</row>
    <row r="18" spans="1:56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</row>
    <row r="19" spans="1:56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</row>
    <row r="20" spans="1:56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</row>
    <row r="21" spans="1:56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</row>
    <row r="22" spans="1:56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</row>
    <row r="23" spans="1:56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</row>
    <row r="24" spans="1:56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</row>
    <row r="25" spans="1:56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</row>
    <row r="26" spans="1:56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</row>
    <row r="27" spans="1:56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</row>
    <row r="28" spans="1:56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</row>
    <row r="29" spans="1:56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</row>
    <row r="30" spans="1:56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</row>
    <row r="31" spans="1:56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</row>
    <row r="32" spans="1:56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</row>
    <row r="33" spans="1:56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</row>
    <row r="34" spans="1:56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</row>
    <row r="35" spans="1:56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</row>
    <row r="36" spans="1:56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</row>
    <row r="37" spans="1:56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</row>
    <row r="38" spans="1:56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</row>
    <row r="39" spans="1:56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</row>
    <row r="40" spans="1:56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</row>
    <row r="41" spans="1:56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</row>
    <row r="42" spans="1:56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</row>
    <row r="43" spans="1:56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</row>
    <row r="44" spans="1:56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</row>
    <row r="45" spans="1:56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</row>
    <row r="46" spans="1:56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</row>
    <row r="47" spans="1:56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</row>
    <row r="48" spans="1:56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</row>
    <row r="49" spans="1:56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</row>
    <row r="50" spans="1:56" ht="14.25" x14ac:dyDescent="0.2">
      <c r="A50" s="45"/>
      <c r="B50" s="45"/>
      <c r="C50" s="45"/>
      <c r="D50" s="45"/>
      <c r="J50" s="45"/>
      <c r="K50" s="45"/>
      <c r="L50"/>
      <c r="M50"/>
      <c r="N50"/>
      <c r="O50"/>
      <c r="P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</row>
    <row r="51" spans="1:56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</row>
    <row r="52" spans="1:56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</row>
    <row r="53" spans="1:56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</row>
    <row r="54" spans="1:56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</row>
    <row r="55" spans="1:56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</row>
    <row r="56" spans="1:56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</row>
    <row r="57" spans="1:56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</row>
    <row r="58" spans="1:56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</row>
    <row r="59" spans="1:56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</row>
    <row r="60" spans="1:56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</row>
    <row r="61" spans="1:56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</row>
    <row r="62" spans="1:56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</row>
    <row r="63" spans="1:56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</row>
    <row r="64" spans="1:56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</row>
    <row r="65" spans="1:56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</row>
    <row r="66" spans="1:56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</row>
    <row r="67" spans="1:56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</row>
    <row r="68" spans="1:56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</row>
    <row r="69" spans="1:56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</row>
    <row r="70" spans="1:56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</row>
    <row r="71" spans="1:56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</row>
    <row r="72" spans="1:56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</row>
    <row r="73" spans="1:56" ht="14.25" x14ac:dyDescent="0.2">
      <c r="A73" s="45"/>
      <c r="B73" s="45"/>
      <c r="C73" s="45"/>
      <c r="D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</row>
    <row r="74" spans="1:56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</row>
    <row r="75" spans="1:56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</row>
    <row r="76" spans="1:56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</row>
    <row r="77" spans="1:56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</row>
    <row r="78" spans="1:56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</row>
    <row r="79" spans="1:56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</row>
    <row r="80" spans="1:56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</row>
    <row r="81" spans="1:56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</row>
    <row r="82" spans="1:56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</row>
    <row r="83" spans="1:56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</row>
    <row r="84" spans="1:56" ht="14.25" x14ac:dyDescent="0.2">
      <c r="A84" s="45"/>
      <c r="B84" s="45"/>
      <c r="C84" s="45"/>
      <c r="D84" s="45"/>
      <c r="L84"/>
      <c r="M84"/>
      <c r="N84"/>
      <c r="O84"/>
      <c r="P84"/>
      <c r="Q84" s="27"/>
      <c r="R84" s="27"/>
      <c r="S84" s="27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27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</row>
    <row r="85" spans="1:56" ht="14.25" x14ac:dyDescent="0.2">
      <c r="A85" s="45"/>
      <c r="B85" s="45"/>
      <c r="C85" s="45"/>
      <c r="D85" s="45"/>
      <c r="L85"/>
      <c r="M85"/>
      <c r="N85"/>
      <c r="O85"/>
      <c r="P85"/>
      <c r="Q85" s="27"/>
      <c r="R85" s="27"/>
      <c r="S85" s="27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27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</row>
    <row r="86" spans="1:56" ht="14.25" x14ac:dyDescent="0.2">
      <c r="A86" s="45"/>
      <c r="B86" s="45"/>
      <c r="C86" s="45"/>
      <c r="D86" s="45"/>
      <c r="L86"/>
      <c r="M86"/>
      <c r="N86"/>
      <c r="O86"/>
      <c r="P86"/>
      <c r="Q86" s="27"/>
      <c r="R86" s="27"/>
      <c r="S86" s="27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27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</row>
    <row r="87" spans="1:56" ht="14.25" x14ac:dyDescent="0.2">
      <c r="A87" s="45"/>
      <c r="B87" s="45"/>
      <c r="C87" s="45"/>
      <c r="D87" s="45"/>
      <c r="L87"/>
      <c r="M87"/>
      <c r="N87"/>
      <c r="O87"/>
      <c r="P87"/>
      <c r="Q87" s="27"/>
      <c r="R87" s="27"/>
      <c r="S87" s="27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27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</row>
    <row r="88" spans="1:56" ht="14.25" x14ac:dyDescent="0.2">
      <c r="A88" s="45"/>
      <c r="B88" s="45"/>
      <c r="C88" s="45"/>
      <c r="D88" s="45"/>
      <c r="L88"/>
      <c r="M88"/>
      <c r="N88"/>
      <c r="O88"/>
      <c r="P88"/>
      <c r="Q88" s="27"/>
      <c r="R88" s="27"/>
      <c r="S88" s="27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27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</row>
    <row r="89" spans="1:56" ht="14.25" x14ac:dyDescent="0.2">
      <c r="A89" s="45"/>
      <c r="B89" s="45"/>
      <c r="C89" s="45"/>
      <c r="D89" s="45"/>
      <c r="L89"/>
      <c r="M89"/>
      <c r="N89"/>
      <c r="O89"/>
      <c r="P89"/>
      <c r="Q89" s="27"/>
      <c r="R89" s="27"/>
      <c r="S89" s="27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27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</row>
    <row r="90" spans="1:56" ht="14.25" x14ac:dyDescent="0.2">
      <c r="A90" s="45"/>
      <c r="B90" s="45"/>
      <c r="C90" s="45"/>
      <c r="D90" s="45"/>
      <c r="L90"/>
      <c r="M90"/>
      <c r="N90"/>
      <c r="O90"/>
      <c r="P90"/>
      <c r="Q90" s="27"/>
      <c r="R90" s="27"/>
      <c r="S90" s="27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27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</row>
    <row r="91" spans="1:56" ht="14.25" x14ac:dyDescent="0.2">
      <c r="A91" s="45"/>
      <c r="B91" s="45"/>
      <c r="C91" s="45"/>
      <c r="D91" s="45"/>
      <c r="L91"/>
      <c r="M91"/>
      <c r="N91"/>
      <c r="O91"/>
      <c r="P91"/>
      <c r="Q91" s="27"/>
      <c r="R91" s="27"/>
      <c r="S91" s="27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27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</row>
    <row r="92" spans="1:56" ht="14.25" x14ac:dyDescent="0.2">
      <c r="A92" s="45"/>
      <c r="B92" s="45"/>
      <c r="C92" s="45"/>
      <c r="D92" s="45"/>
      <c r="L92"/>
      <c r="M92"/>
      <c r="N92"/>
      <c r="O92"/>
      <c r="P92"/>
      <c r="Q92" s="27"/>
      <c r="R92" s="27"/>
      <c r="S92" s="27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7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</row>
    <row r="93" spans="1:56" ht="14.25" x14ac:dyDescent="0.2">
      <c r="A93" s="45"/>
      <c r="B93" s="45"/>
      <c r="C93" s="45"/>
      <c r="D93" s="45"/>
      <c r="L93"/>
      <c r="M93"/>
      <c r="N93"/>
      <c r="O93"/>
      <c r="P93"/>
      <c r="Q93" s="27"/>
      <c r="R93" s="27"/>
      <c r="S93" s="27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7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</row>
    <row r="94" spans="1:56" ht="14.25" x14ac:dyDescent="0.2">
      <c r="A94" s="45"/>
      <c r="B94" s="45"/>
      <c r="C94" s="45"/>
      <c r="D94" s="45"/>
      <c r="L94"/>
      <c r="M94"/>
      <c r="N94"/>
      <c r="O94"/>
      <c r="P94"/>
      <c r="Q94" s="27"/>
      <c r="R94" s="27"/>
      <c r="S94" s="27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7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</row>
    <row r="95" spans="1:56" ht="14.25" x14ac:dyDescent="0.2">
      <c r="A95" s="45"/>
      <c r="B95" s="45"/>
      <c r="C95" s="45"/>
      <c r="D95" s="45"/>
      <c r="L95"/>
      <c r="M95"/>
      <c r="N95"/>
      <c r="O95"/>
      <c r="P95"/>
      <c r="Q95" s="27"/>
      <c r="R95" s="27"/>
      <c r="S95" s="27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7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</row>
    <row r="96" spans="1:56" ht="14.25" x14ac:dyDescent="0.2">
      <c r="A96" s="45"/>
      <c r="B96" s="45"/>
      <c r="C96" s="45"/>
      <c r="D96" s="45"/>
      <c r="L96"/>
      <c r="M96"/>
      <c r="N96"/>
      <c r="O96"/>
      <c r="P96"/>
      <c r="Q96" s="27"/>
      <c r="R96" s="27"/>
      <c r="S96" s="27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7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</row>
    <row r="97" spans="1:56" ht="14.25" x14ac:dyDescent="0.2">
      <c r="A97" s="45"/>
      <c r="B97" s="45"/>
      <c r="C97" s="45"/>
      <c r="D97" s="45"/>
      <c r="L97"/>
      <c r="M97"/>
      <c r="N97"/>
      <c r="O97"/>
      <c r="P97"/>
      <c r="Q97" s="27"/>
      <c r="R97" s="27"/>
      <c r="S97" s="27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7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</row>
    <row r="98" spans="1:56" ht="14.25" x14ac:dyDescent="0.2">
      <c r="A98" s="45"/>
      <c r="B98" s="45"/>
      <c r="C98" s="45"/>
      <c r="D98" s="45"/>
      <c r="L98"/>
      <c r="M98"/>
      <c r="N98"/>
      <c r="O98"/>
      <c r="P98"/>
      <c r="Q98" s="27"/>
      <c r="R98" s="27"/>
      <c r="S98" s="27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7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</row>
    <row r="99" spans="1:56" ht="14.25" x14ac:dyDescent="0.2">
      <c r="A99" s="45"/>
      <c r="B99" s="45"/>
      <c r="C99" s="45"/>
      <c r="D99" s="45"/>
      <c r="L99"/>
      <c r="M99"/>
      <c r="N99"/>
      <c r="O99"/>
      <c r="P99"/>
      <c r="Q99" s="27"/>
      <c r="R99" s="27"/>
      <c r="S99" s="27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7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</row>
    <row r="100" spans="1:56" ht="14.25" x14ac:dyDescent="0.2">
      <c r="A100" s="45"/>
      <c r="B100" s="45"/>
      <c r="C100" s="45"/>
      <c r="D100" s="45"/>
      <c r="L100"/>
      <c r="M100"/>
      <c r="N100"/>
      <c r="O100"/>
      <c r="P100"/>
      <c r="Q100" s="27"/>
      <c r="R100" s="27"/>
      <c r="S100" s="27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7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</row>
    <row r="101" spans="1:56" ht="14.25" x14ac:dyDescent="0.2">
      <c r="A101" s="45"/>
      <c r="B101" s="45"/>
      <c r="C101" s="45"/>
      <c r="D101" s="45"/>
      <c r="L101"/>
      <c r="M101"/>
      <c r="N101"/>
      <c r="O101"/>
      <c r="P101"/>
      <c r="Q101" s="27"/>
      <c r="R101" s="27"/>
      <c r="S101" s="27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7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</row>
    <row r="102" spans="1:56" ht="14.25" x14ac:dyDescent="0.2">
      <c r="A102" s="45"/>
      <c r="B102" s="45"/>
      <c r="C102" s="45"/>
      <c r="D102" s="45"/>
      <c r="L102"/>
      <c r="M102"/>
      <c r="N102"/>
      <c r="O102"/>
      <c r="P102"/>
      <c r="Q102" s="27"/>
      <c r="R102" s="27"/>
      <c r="S102" s="27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7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</row>
    <row r="103" spans="1:56" ht="14.25" x14ac:dyDescent="0.2">
      <c r="A103" s="45"/>
      <c r="B103" s="45"/>
      <c r="C103" s="45"/>
      <c r="D103" s="45"/>
      <c r="L103"/>
      <c r="M103"/>
      <c r="N103"/>
      <c r="O103"/>
      <c r="P103"/>
      <c r="Q103" s="27"/>
      <c r="R103" s="27"/>
      <c r="S103" s="27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7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</row>
    <row r="104" spans="1:56" ht="14.25" x14ac:dyDescent="0.2">
      <c r="A104" s="45"/>
      <c r="B104" s="45"/>
      <c r="C104" s="45"/>
      <c r="D104" s="45"/>
      <c r="L104"/>
      <c r="M104"/>
      <c r="N104"/>
      <c r="O104"/>
      <c r="P104"/>
      <c r="Q104" s="27"/>
      <c r="R104" s="27"/>
      <c r="S104" s="27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7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</row>
    <row r="105" spans="1:56" ht="14.25" x14ac:dyDescent="0.2">
      <c r="A105" s="45"/>
      <c r="B105" s="45"/>
      <c r="C105" s="45"/>
      <c r="D105" s="45"/>
      <c r="L105"/>
      <c r="M105"/>
      <c r="N105"/>
      <c r="O105"/>
      <c r="P105"/>
      <c r="Q105" s="27"/>
      <c r="R105" s="27"/>
      <c r="S105" s="27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7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</row>
    <row r="106" spans="1:56" ht="14.25" x14ac:dyDescent="0.2">
      <c r="A106" s="45"/>
      <c r="B106" s="45"/>
      <c r="C106" s="45"/>
      <c r="D106" s="45"/>
      <c r="L106"/>
      <c r="M106"/>
      <c r="N106"/>
      <c r="O106"/>
      <c r="P106"/>
      <c r="Q106" s="27"/>
      <c r="R106" s="27"/>
      <c r="S106" s="27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7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</row>
    <row r="107" spans="1:56" ht="14.25" x14ac:dyDescent="0.2">
      <c r="A107" s="45"/>
      <c r="B107" s="45"/>
      <c r="C107" s="45"/>
      <c r="D107" s="45"/>
      <c r="L107"/>
      <c r="M107"/>
      <c r="N107"/>
      <c r="O107"/>
      <c r="P107"/>
      <c r="Q107" s="27"/>
      <c r="R107" s="27"/>
      <c r="S107" s="27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7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</row>
    <row r="108" spans="1:56" ht="14.25" x14ac:dyDescent="0.2">
      <c r="A108" s="45"/>
      <c r="B108" s="45"/>
      <c r="C108" s="45"/>
      <c r="D108" s="45"/>
      <c r="L108"/>
      <c r="M108"/>
      <c r="N108"/>
      <c r="O108"/>
      <c r="P108"/>
      <c r="Q108" s="27"/>
      <c r="R108" s="27"/>
      <c r="S108" s="27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7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</row>
    <row r="109" spans="1:56" ht="14.25" x14ac:dyDescent="0.2">
      <c r="A109" s="45"/>
      <c r="B109" s="45"/>
      <c r="C109" s="45"/>
      <c r="D109" s="45"/>
      <c r="L109"/>
      <c r="M109"/>
      <c r="N109"/>
      <c r="O109"/>
      <c r="P109"/>
      <c r="Q109" s="27"/>
      <c r="R109" s="27"/>
      <c r="S109" s="27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7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</row>
    <row r="110" spans="1:56" ht="14.25" x14ac:dyDescent="0.2">
      <c r="A110" s="45"/>
      <c r="B110" s="45"/>
      <c r="C110" s="45"/>
      <c r="D110" s="45"/>
      <c r="L110"/>
      <c r="M110"/>
      <c r="N110"/>
      <c r="O110"/>
      <c r="P110"/>
      <c r="Q110" s="27"/>
      <c r="R110" s="27"/>
      <c r="S110" s="27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7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</row>
    <row r="111" spans="1:56" ht="14.25" x14ac:dyDescent="0.2">
      <c r="A111" s="45"/>
      <c r="B111" s="45"/>
      <c r="C111" s="45"/>
      <c r="D111" s="45"/>
      <c r="L111"/>
      <c r="M111"/>
      <c r="N111"/>
      <c r="O111"/>
      <c r="P111"/>
      <c r="Q111" s="27"/>
      <c r="R111" s="27"/>
      <c r="S111" s="27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7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</row>
    <row r="112" spans="1:56" ht="14.25" x14ac:dyDescent="0.2">
      <c r="A112" s="45"/>
      <c r="B112" s="45"/>
      <c r="C112" s="45"/>
      <c r="D112" s="45"/>
      <c r="L112"/>
      <c r="M112"/>
      <c r="N112"/>
      <c r="O112"/>
      <c r="P112"/>
      <c r="Q112" s="27"/>
      <c r="R112" s="27"/>
      <c r="S112" s="27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7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</row>
    <row r="113" spans="1:56" ht="14.25" x14ac:dyDescent="0.2">
      <c r="A113" s="45"/>
      <c r="B113" s="45"/>
      <c r="C113" s="45"/>
      <c r="D113" s="45"/>
      <c r="L113"/>
      <c r="M113"/>
      <c r="N113"/>
      <c r="O113"/>
      <c r="P113"/>
      <c r="Q113" s="27"/>
      <c r="R113" s="27"/>
      <c r="S113" s="27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7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</row>
    <row r="114" spans="1:56" ht="14.25" x14ac:dyDescent="0.2">
      <c r="A114" s="45"/>
      <c r="B114" s="45"/>
      <c r="C114" s="45"/>
      <c r="D114" s="45"/>
      <c r="L114"/>
      <c r="M114"/>
      <c r="N114"/>
      <c r="O114"/>
      <c r="P114"/>
      <c r="Q114" s="27"/>
      <c r="R114" s="27"/>
      <c r="S114" s="27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7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</row>
    <row r="115" spans="1:56" ht="14.25" x14ac:dyDescent="0.2">
      <c r="A115" s="45"/>
      <c r="B115" s="45"/>
      <c r="C115" s="45"/>
      <c r="D115" s="45"/>
      <c r="L115"/>
      <c r="M115"/>
      <c r="N115"/>
      <c r="O115"/>
      <c r="P115"/>
      <c r="Q115" s="27"/>
      <c r="R115" s="27"/>
      <c r="S115" s="27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7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</row>
    <row r="116" spans="1:56" ht="14.25" x14ac:dyDescent="0.2">
      <c r="A116" s="45"/>
      <c r="B116" s="45"/>
      <c r="C116" s="45"/>
      <c r="D116" s="45"/>
      <c r="L116"/>
      <c r="M116"/>
      <c r="N116"/>
      <c r="O116"/>
      <c r="P116"/>
      <c r="Q116" s="27"/>
      <c r="R116" s="27"/>
      <c r="S116" s="27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7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</row>
    <row r="117" spans="1:56" ht="14.25" x14ac:dyDescent="0.2">
      <c r="A117" s="45"/>
      <c r="B117" s="45"/>
      <c r="C117" s="45"/>
      <c r="D117" s="45"/>
      <c r="L117"/>
      <c r="M117"/>
      <c r="N117"/>
      <c r="O117"/>
      <c r="P117"/>
      <c r="Q117" s="27"/>
      <c r="R117" s="27"/>
      <c r="S117" s="27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7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</row>
    <row r="118" spans="1:56" ht="14.25" x14ac:dyDescent="0.2">
      <c r="A118" s="45"/>
      <c r="B118" s="45"/>
      <c r="C118" s="45"/>
      <c r="D118" s="45"/>
      <c r="L118"/>
      <c r="M118"/>
      <c r="N118"/>
      <c r="O118"/>
      <c r="P118"/>
      <c r="Q118" s="27"/>
      <c r="R118" s="27"/>
      <c r="S118" s="27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7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</row>
    <row r="119" spans="1:56" ht="14.25" x14ac:dyDescent="0.2">
      <c r="A119" s="45"/>
      <c r="B119" s="45"/>
      <c r="C119" s="45"/>
      <c r="D119" s="45"/>
      <c r="L119"/>
      <c r="M119"/>
      <c r="N119"/>
      <c r="O119"/>
      <c r="P119"/>
      <c r="Q119" s="27"/>
      <c r="R119" s="27"/>
      <c r="S119" s="27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7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</row>
    <row r="120" spans="1:56" ht="14.25" x14ac:dyDescent="0.2">
      <c r="A120" s="45"/>
      <c r="B120" s="45"/>
      <c r="C120" s="45"/>
      <c r="D120" s="45"/>
      <c r="L120"/>
      <c r="M120"/>
      <c r="N120"/>
      <c r="O120"/>
      <c r="P120"/>
      <c r="Q120" s="27"/>
      <c r="R120" s="27"/>
      <c r="S120" s="27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7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</row>
    <row r="121" spans="1:56" ht="14.25" x14ac:dyDescent="0.2">
      <c r="A121" s="45"/>
      <c r="B121" s="45"/>
      <c r="C121" s="45"/>
      <c r="D121" s="45"/>
      <c r="L121"/>
      <c r="M121"/>
      <c r="N121"/>
      <c r="O121"/>
      <c r="P121"/>
      <c r="Q121" s="27"/>
      <c r="R121" s="27"/>
      <c r="S121" s="27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7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</row>
    <row r="122" spans="1:56" ht="14.25" x14ac:dyDescent="0.2">
      <c r="A122" s="45"/>
      <c r="B122" s="45"/>
      <c r="C122" s="45"/>
      <c r="D122" s="45"/>
      <c r="L122"/>
      <c r="M122"/>
      <c r="N122"/>
      <c r="O122"/>
      <c r="P122"/>
      <c r="Q122" s="27"/>
      <c r="R122" s="27"/>
      <c r="S122" s="27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7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</row>
    <row r="123" spans="1:56" ht="14.25" x14ac:dyDescent="0.2">
      <c r="A123" s="45"/>
      <c r="B123" s="45"/>
      <c r="C123" s="45"/>
      <c r="D123" s="45"/>
      <c r="L123"/>
      <c r="M123"/>
      <c r="N123"/>
      <c r="O123"/>
      <c r="P123"/>
      <c r="Q123" s="27"/>
      <c r="R123" s="27"/>
      <c r="S123" s="27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7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</row>
    <row r="124" spans="1:56" ht="14.25" x14ac:dyDescent="0.2">
      <c r="A124" s="45"/>
      <c r="B124" s="45"/>
      <c r="C124" s="45"/>
      <c r="D124" s="45"/>
      <c r="L124"/>
      <c r="M124"/>
      <c r="N124"/>
      <c r="O124"/>
      <c r="P124"/>
      <c r="Q124" s="27"/>
      <c r="R124" s="27"/>
      <c r="S124" s="27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7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</row>
    <row r="125" spans="1:56" ht="14.25" x14ac:dyDescent="0.2">
      <c r="A125" s="45"/>
      <c r="B125" s="45"/>
      <c r="C125" s="45"/>
      <c r="D125" s="45"/>
      <c r="L125"/>
      <c r="M125"/>
      <c r="N125"/>
      <c r="O125"/>
      <c r="P125"/>
      <c r="Q125" s="27"/>
      <c r="R125" s="27"/>
      <c r="S125" s="27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7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</row>
    <row r="126" spans="1:56" ht="14.25" x14ac:dyDescent="0.2">
      <c r="A126" s="45"/>
      <c r="B126" s="45"/>
      <c r="C126" s="45"/>
      <c r="D126" s="45"/>
      <c r="L126"/>
      <c r="M126"/>
      <c r="N126"/>
      <c r="O126"/>
      <c r="P126"/>
      <c r="Q126" s="27"/>
      <c r="R126" s="27"/>
      <c r="S126" s="27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7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</row>
    <row r="127" spans="1:56" ht="14.25" x14ac:dyDescent="0.2">
      <c r="A127" s="45"/>
      <c r="B127" s="45"/>
      <c r="C127" s="45"/>
      <c r="D127" s="45"/>
      <c r="L127"/>
      <c r="M127"/>
      <c r="N127"/>
      <c r="O127"/>
      <c r="P127"/>
      <c r="Q127" s="27"/>
      <c r="R127" s="27"/>
      <c r="S127" s="27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7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</row>
    <row r="128" spans="1:56" ht="14.25" x14ac:dyDescent="0.2">
      <c r="A128" s="45"/>
      <c r="B128" s="45"/>
      <c r="C128" s="45"/>
      <c r="D128" s="45"/>
      <c r="L128"/>
      <c r="M128"/>
      <c r="N128"/>
      <c r="O128"/>
      <c r="P128"/>
      <c r="Q128" s="27"/>
      <c r="R128" s="27"/>
      <c r="S128" s="27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7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</row>
    <row r="129" spans="1:56" ht="14.25" x14ac:dyDescent="0.2">
      <c r="A129" s="45"/>
      <c r="B129" s="45"/>
      <c r="C129" s="45"/>
      <c r="D129" s="45"/>
      <c r="L129"/>
      <c r="M129"/>
      <c r="N129"/>
      <c r="O129"/>
      <c r="P129"/>
      <c r="Q129" s="27"/>
      <c r="R129" s="27"/>
      <c r="S129" s="27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7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</row>
    <row r="130" spans="1:56" ht="14.25" x14ac:dyDescent="0.2">
      <c r="A130" s="45"/>
      <c r="B130" s="45"/>
      <c r="C130" s="45"/>
      <c r="D130" s="45"/>
      <c r="L130"/>
      <c r="M130"/>
      <c r="N130"/>
      <c r="O130"/>
      <c r="P130"/>
      <c r="Q130" s="27"/>
      <c r="R130" s="27"/>
      <c r="S130" s="27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7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</row>
    <row r="131" spans="1:56" ht="14.25" x14ac:dyDescent="0.2">
      <c r="A131" s="45"/>
      <c r="B131" s="45"/>
      <c r="C131" s="45"/>
      <c r="D131" s="45"/>
      <c r="L131"/>
      <c r="M131"/>
      <c r="N131"/>
      <c r="O131"/>
      <c r="P131"/>
      <c r="Q131" s="27"/>
      <c r="R131" s="27"/>
      <c r="S131" s="27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7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</row>
    <row r="132" spans="1:56" ht="14.25" x14ac:dyDescent="0.2">
      <c r="A132" s="45"/>
      <c r="B132" s="45"/>
      <c r="C132" s="45"/>
      <c r="D132" s="45"/>
      <c r="L132"/>
      <c r="M132"/>
      <c r="N132"/>
      <c r="O132"/>
      <c r="P132"/>
      <c r="Q132" s="27"/>
      <c r="R132" s="27"/>
      <c r="S132" s="27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7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</row>
    <row r="133" spans="1:56" ht="14.25" x14ac:dyDescent="0.2">
      <c r="A133" s="45"/>
      <c r="B133" s="45"/>
      <c r="C133" s="45"/>
      <c r="D133" s="45"/>
      <c r="L133"/>
      <c r="M133"/>
      <c r="N133"/>
      <c r="O133"/>
      <c r="P133"/>
      <c r="Q133" s="27"/>
      <c r="R133" s="27"/>
      <c r="S133" s="27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7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</row>
    <row r="134" spans="1:56" ht="14.25" x14ac:dyDescent="0.2">
      <c r="A134" s="45"/>
      <c r="B134" s="45"/>
      <c r="C134" s="45"/>
      <c r="D134" s="45"/>
      <c r="L134"/>
      <c r="M134"/>
      <c r="N134"/>
      <c r="O134"/>
      <c r="P134"/>
      <c r="Q134" s="27"/>
      <c r="R134" s="27"/>
      <c r="S134" s="27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7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</row>
    <row r="135" spans="1:56" ht="14.25" x14ac:dyDescent="0.2">
      <c r="A135" s="45"/>
      <c r="B135" s="45"/>
      <c r="C135" s="45"/>
      <c r="D135" s="45"/>
      <c r="L135"/>
      <c r="M135"/>
      <c r="N135"/>
      <c r="O135"/>
      <c r="P135"/>
      <c r="Q135" s="27"/>
      <c r="R135" s="27"/>
      <c r="S135" s="27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7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</row>
    <row r="136" spans="1:56" ht="14.25" x14ac:dyDescent="0.2">
      <c r="A136" s="45"/>
      <c r="B136" s="45"/>
      <c r="C136" s="45"/>
      <c r="D136" s="45"/>
      <c r="L136"/>
      <c r="M136"/>
      <c r="N136"/>
      <c r="O136"/>
      <c r="P136"/>
      <c r="Q136" s="27"/>
      <c r="R136" s="27"/>
      <c r="S136" s="27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7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</row>
    <row r="137" spans="1:56" ht="14.25" x14ac:dyDescent="0.2">
      <c r="A137" s="45"/>
      <c r="B137" s="45"/>
      <c r="C137" s="45"/>
      <c r="D137" s="45"/>
      <c r="L137"/>
      <c r="M137"/>
      <c r="N137"/>
      <c r="O137"/>
      <c r="P137"/>
      <c r="Q137" s="27"/>
      <c r="R137" s="27"/>
      <c r="S137" s="27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7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</row>
    <row r="138" spans="1:56" ht="14.25" x14ac:dyDescent="0.2">
      <c r="A138" s="45"/>
      <c r="B138" s="45"/>
      <c r="C138" s="45"/>
      <c r="D138" s="45"/>
      <c r="L138"/>
      <c r="M138"/>
      <c r="N138"/>
      <c r="O138"/>
      <c r="P138"/>
      <c r="Q138" s="27"/>
      <c r="R138" s="27"/>
      <c r="S138" s="27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7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</row>
    <row r="139" spans="1:56" ht="14.25" x14ac:dyDescent="0.2">
      <c r="A139" s="45"/>
      <c r="B139" s="45"/>
      <c r="C139" s="45"/>
      <c r="D139" s="45"/>
      <c r="L139"/>
      <c r="M139"/>
      <c r="N139"/>
      <c r="O139"/>
      <c r="P139"/>
      <c r="Q139" s="27"/>
      <c r="R139" s="27"/>
      <c r="S139" s="27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7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</row>
    <row r="140" spans="1:56" ht="14.25" x14ac:dyDescent="0.2">
      <c r="A140" s="45"/>
      <c r="B140" s="45"/>
      <c r="C140" s="45"/>
      <c r="D140" s="45"/>
      <c r="L140"/>
      <c r="M140"/>
      <c r="N140"/>
      <c r="O140"/>
      <c r="P140"/>
      <c r="Q140" s="27"/>
      <c r="R140" s="27"/>
      <c r="S140" s="27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7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</row>
    <row r="141" spans="1:56" ht="14.25" x14ac:dyDescent="0.2">
      <c r="A141" s="45"/>
      <c r="B141" s="45"/>
      <c r="C141" s="45"/>
      <c r="D141" s="45"/>
      <c r="L141"/>
      <c r="M141"/>
      <c r="N141"/>
      <c r="O141"/>
      <c r="P141"/>
      <c r="Q141" s="27"/>
      <c r="R141" s="27"/>
      <c r="S141" s="27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7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</row>
    <row r="142" spans="1:56" ht="14.25" x14ac:dyDescent="0.2">
      <c r="A142" s="45"/>
      <c r="B142" s="45"/>
      <c r="C142" s="45"/>
      <c r="D142" s="45"/>
      <c r="L142"/>
      <c r="M142"/>
      <c r="N142"/>
      <c r="O142"/>
      <c r="P142"/>
      <c r="Q142" s="27"/>
      <c r="R142" s="27"/>
      <c r="S142" s="27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7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</row>
    <row r="143" spans="1:56" ht="14.25" x14ac:dyDescent="0.2">
      <c r="A143" s="45"/>
      <c r="B143" s="45"/>
      <c r="C143" s="45"/>
      <c r="D143" s="45"/>
      <c r="L143"/>
      <c r="M143"/>
      <c r="N143"/>
      <c r="O143"/>
      <c r="P143"/>
      <c r="Q143" s="27"/>
      <c r="R143" s="27"/>
      <c r="S143" s="27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7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</row>
    <row r="144" spans="1:56" ht="14.25" x14ac:dyDescent="0.2">
      <c r="A144" s="45"/>
      <c r="B144" s="45"/>
      <c r="C144" s="45"/>
      <c r="D144" s="45"/>
      <c r="L144"/>
      <c r="M144"/>
      <c r="N144"/>
      <c r="O144"/>
      <c r="P144"/>
      <c r="Q144" s="27"/>
      <c r="R144" s="27"/>
      <c r="S144" s="27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7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</row>
    <row r="145" spans="1:56" ht="14.25" x14ac:dyDescent="0.2">
      <c r="A145" s="45"/>
      <c r="B145" s="45"/>
      <c r="C145" s="45"/>
      <c r="D145" s="45"/>
      <c r="L145"/>
      <c r="M145"/>
      <c r="N145"/>
      <c r="O145"/>
      <c r="P145"/>
      <c r="Q145" s="27"/>
      <c r="R145" s="27"/>
      <c r="S145" s="27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7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</row>
    <row r="146" spans="1:56" ht="14.25" x14ac:dyDescent="0.2">
      <c r="A146" s="45"/>
      <c r="B146" s="45"/>
      <c r="C146" s="45"/>
      <c r="D146" s="45"/>
      <c r="L146"/>
      <c r="M146"/>
      <c r="N146"/>
      <c r="O146"/>
      <c r="P146"/>
      <c r="Q146" s="27"/>
      <c r="R146" s="27"/>
      <c r="S146" s="27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7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</row>
    <row r="147" spans="1:56" ht="14.25" x14ac:dyDescent="0.2">
      <c r="A147" s="45"/>
      <c r="B147" s="45"/>
      <c r="C147" s="45"/>
      <c r="D147" s="45"/>
      <c r="L147"/>
      <c r="M147"/>
      <c r="N147"/>
      <c r="O147"/>
      <c r="P147"/>
      <c r="Q147" s="27"/>
      <c r="R147" s="27"/>
      <c r="S147" s="27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7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</row>
    <row r="148" spans="1:56" ht="14.25" x14ac:dyDescent="0.2">
      <c r="A148" s="45"/>
      <c r="B148" s="45"/>
      <c r="C148" s="45"/>
      <c r="D148" s="45"/>
      <c r="L148"/>
      <c r="M148"/>
      <c r="N148"/>
      <c r="O148"/>
      <c r="P148"/>
      <c r="Q148" s="27"/>
      <c r="R148" s="27"/>
      <c r="S148" s="27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7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</row>
    <row r="149" spans="1:56" ht="14.25" x14ac:dyDescent="0.2">
      <c r="A149" s="45"/>
      <c r="B149" s="45"/>
      <c r="C149" s="45"/>
      <c r="D149" s="45"/>
      <c r="L149"/>
      <c r="M149"/>
      <c r="N149"/>
      <c r="O149"/>
      <c r="P149"/>
      <c r="Q149" s="27"/>
      <c r="R149" s="27"/>
      <c r="S149" s="27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7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</row>
    <row r="150" spans="1:56" ht="14.25" x14ac:dyDescent="0.2">
      <c r="A150" s="45"/>
      <c r="B150" s="45"/>
      <c r="C150" s="45"/>
      <c r="D150" s="45"/>
      <c r="L150"/>
      <c r="M150"/>
      <c r="N150"/>
      <c r="O150"/>
      <c r="P150"/>
      <c r="Q150" s="27"/>
      <c r="R150" s="27"/>
      <c r="S150" s="27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7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</row>
    <row r="151" spans="1:56" ht="14.25" x14ac:dyDescent="0.2">
      <c r="A151" s="45"/>
      <c r="B151" s="45"/>
      <c r="C151" s="45"/>
      <c r="D151" s="45"/>
      <c r="L151"/>
      <c r="M151"/>
      <c r="N151"/>
      <c r="O151"/>
      <c r="P151"/>
      <c r="Q151" s="27"/>
      <c r="R151" s="27"/>
      <c r="S151" s="27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7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</row>
    <row r="152" spans="1:56" ht="14.25" x14ac:dyDescent="0.2">
      <c r="A152" s="45"/>
      <c r="B152" s="45"/>
      <c r="C152" s="45"/>
      <c r="D152" s="45"/>
      <c r="L152"/>
      <c r="M152"/>
      <c r="N152"/>
      <c r="O152"/>
      <c r="P152"/>
      <c r="Q152" s="27"/>
      <c r="R152" s="27"/>
      <c r="S152" s="27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7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</row>
    <row r="153" spans="1:56" ht="14.25" x14ac:dyDescent="0.2">
      <c r="A153" s="45"/>
      <c r="B153" s="45"/>
      <c r="C153" s="45"/>
      <c r="D153" s="45"/>
      <c r="L153"/>
      <c r="M153"/>
      <c r="N153"/>
      <c r="O153"/>
      <c r="P153"/>
      <c r="Q153" s="27"/>
      <c r="R153" s="27"/>
      <c r="S153" s="27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7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</row>
    <row r="154" spans="1:56" ht="14.25" x14ac:dyDescent="0.2">
      <c r="A154" s="45"/>
      <c r="B154" s="45"/>
      <c r="C154" s="45"/>
      <c r="D154" s="45"/>
      <c r="L154"/>
      <c r="M154"/>
      <c r="N154"/>
      <c r="O154"/>
      <c r="P154"/>
      <c r="Q154" s="27"/>
      <c r="R154" s="27"/>
      <c r="S154" s="27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7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</row>
    <row r="155" spans="1:56" ht="14.25" x14ac:dyDescent="0.2">
      <c r="A155" s="45"/>
      <c r="B155" s="45"/>
      <c r="C155" s="45"/>
      <c r="D155" s="45"/>
      <c r="L155"/>
      <c r="M155"/>
      <c r="N155"/>
      <c r="O155"/>
      <c r="P155"/>
      <c r="Q155" s="27"/>
      <c r="R155" s="27"/>
      <c r="S155" s="27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7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</row>
    <row r="156" spans="1:56" ht="14.25" x14ac:dyDescent="0.2">
      <c r="A156" s="45"/>
      <c r="B156" s="45"/>
      <c r="C156" s="45"/>
      <c r="D156" s="45"/>
      <c r="L156"/>
      <c r="M156"/>
      <c r="N156"/>
      <c r="O156"/>
      <c r="P156"/>
      <c r="Q156" s="27"/>
      <c r="R156" s="27"/>
      <c r="S156" s="27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7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</row>
    <row r="157" spans="1:56" ht="14.25" x14ac:dyDescent="0.2">
      <c r="A157" s="45"/>
      <c r="B157" s="45"/>
      <c r="C157" s="45"/>
      <c r="D157" s="45"/>
      <c r="L157"/>
      <c r="M157"/>
      <c r="N157"/>
      <c r="O157"/>
      <c r="P157"/>
      <c r="Q157" s="27"/>
      <c r="R157" s="27"/>
      <c r="S157" s="27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7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</row>
    <row r="158" spans="1:56" ht="14.25" x14ac:dyDescent="0.2">
      <c r="A158" s="45"/>
      <c r="B158" s="45"/>
      <c r="C158" s="45"/>
      <c r="D158" s="45"/>
      <c r="L158"/>
      <c r="M158"/>
      <c r="N158"/>
      <c r="O158"/>
      <c r="P158"/>
      <c r="Q158" s="27"/>
      <c r="R158" s="27"/>
      <c r="S158" s="27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7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</row>
    <row r="159" spans="1:56" ht="14.25" x14ac:dyDescent="0.2">
      <c r="A159" s="45"/>
      <c r="B159" s="45"/>
      <c r="C159" s="45"/>
      <c r="D159" s="45"/>
      <c r="L159"/>
      <c r="M159"/>
      <c r="N159"/>
      <c r="O159"/>
      <c r="P159"/>
      <c r="Q159" s="27"/>
      <c r="R159" s="27"/>
      <c r="S159" s="27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7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56" ht="14.25" x14ac:dyDescent="0.2">
      <c r="A160" s="45"/>
      <c r="B160" s="45"/>
      <c r="C160" s="45"/>
      <c r="D160" s="45"/>
      <c r="L160"/>
      <c r="M160"/>
      <c r="N160"/>
      <c r="O160"/>
      <c r="P160"/>
      <c r="Q160" s="27"/>
      <c r="R160" s="27"/>
      <c r="S160" s="27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7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</row>
    <row r="161" spans="1:56" ht="14.25" x14ac:dyDescent="0.2">
      <c r="A161" s="45"/>
      <c r="B161" s="45"/>
      <c r="C161" s="45"/>
      <c r="D161" s="45"/>
      <c r="L161"/>
      <c r="M161"/>
      <c r="N161"/>
      <c r="O161"/>
      <c r="P161"/>
      <c r="Q161" s="27"/>
      <c r="R161" s="27"/>
      <c r="S161" s="27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7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56" ht="14.25" x14ac:dyDescent="0.2">
      <c r="A162" s="45"/>
      <c r="B162" s="45"/>
      <c r="C162" s="45"/>
      <c r="D162" s="45"/>
      <c r="L162"/>
      <c r="M162"/>
      <c r="N162"/>
      <c r="O162"/>
      <c r="P162"/>
      <c r="Q162" s="27"/>
      <c r="R162" s="27"/>
      <c r="S162" s="27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7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</row>
    <row r="163" spans="1:56" ht="14.25" x14ac:dyDescent="0.2">
      <c r="A163" s="45"/>
      <c r="B163" s="45"/>
      <c r="C163" s="45"/>
      <c r="D163" s="45"/>
      <c r="L163"/>
      <c r="M163"/>
      <c r="N163"/>
      <c r="O163"/>
      <c r="P163"/>
      <c r="Q163" s="27"/>
      <c r="R163" s="27"/>
      <c r="S163" s="27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7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</row>
    <row r="164" spans="1:56" ht="14.25" x14ac:dyDescent="0.2">
      <c r="A164" s="45"/>
      <c r="B164" s="45"/>
      <c r="C164" s="45"/>
      <c r="D164" s="45"/>
      <c r="L164"/>
      <c r="M164"/>
      <c r="N164"/>
      <c r="O164"/>
      <c r="P164"/>
      <c r="Q164" s="27"/>
      <c r="R164" s="27"/>
      <c r="S164" s="27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7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</row>
    <row r="165" spans="1:56" ht="14.25" x14ac:dyDescent="0.2">
      <c r="A165" s="45"/>
      <c r="B165" s="45"/>
      <c r="C165" s="45"/>
      <c r="D165" s="45"/>
      <c r="L165"/>
      <c r="M165"/>
      <c r="N165"/>
      <c r="O165"/>
      <c r="P165"/>
      <c r="Q165" s="27"/>
      <c r="R165" s="27"/>
      <c r="S165" s="27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7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</row>
    <row r="166" spans="1:56" ht="14.25" x14ac:dyDescent="0.2">
      <c r="A166" s="45"/>
      <c r="B166" s="45"/>
      <c r="C166" s="45"/>
      <c r="D166" s="45"/>
      <c r="L166"/>
      <c r="M166"/>
      <c r="N166"/>
      <c r="O166"/>
      <c r="P166"/>
      <c r="Q166" s="27"/>
      <c r="R166" s="27"/>
      <c r="S166" s="27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7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</row>
    <row r="167" spans="1:56" ht="14.25" x14ac:dyDescent="0.2">
      <c r="A167" s="45"/>
      <c r="B167" s="45"/>
      <c r="C167" s="45"/>
      <c r="D167" s="45"/>
      <c r="L167"/>
      <c r="M167"/>
      <c r="N167"/>
      <c r="O167"/>
      <c r="P167"/>
      <c r="Q167" s="27"/>
      <c r="R167" s="27"/>
      <c r="S167" s="27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7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</row>
    <row r="168" spans="1:56" ht="14.25" x14ac:dyDescent="0.2">
      <c r="A168" s="45"/>
      <c r="B168" s="45"/>
      <c r="C168" s="45"/>
      <c r="D168" s="45"/>
      <c r="L168"/>
      <c r="M168"/>
      <c r="N168"/>
      <c r="O168"/>
      <c r="P168"/>
      <c r="Q168" s="27"/>
      <c r="R168" s="27"/>
      <c r="S168" s="27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7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</row>
    <row r="169" spans="1:56" ht="14.25" x14ac:dyDescent="0.2">
      <c r="L169"/>
      <c r="M169"/>
      <c r="N169"/>
      <c r="O169"/>
      <c r="P169"/>
      <c r="Q169" s="27"/>
      <c r="R169" s="27"/>
      <c r="S169" s="27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7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</row>
    <row r="170" spans="1:56" ht="14.25" x14ac:dyDescent="0.2">
      <c r="L170"/>
      <c r="M170"/>
      <c r="N170"/>
      <c r="O170"/>
      <c r="P170"/>
      <c r="Q170" s="27"/>
      <c r="R170" s="27"/>
      <c r="S170" s="27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7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</row>
    <row r="171" spans="1:56" ht="14.25" x14ac:dyDescent="0.2">
      <c r="L171"/>
      <c r="M171"/>
      <c r="N171"/>
      <c r="O171"/>
      <c r="P171"/>
      <c r="Q171" s="27"/>
      <c r="R171" s="27"/>
      <c r="S171" s="27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7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</row>
    <row r="172" spans="1:56" ht="14.25" x14ac:dyDescent="0.2">
      <c r="L172"/>
      <c r="M172"/>
      <c r="N172"/>
      <c r="O172"/>
      <c r="P172"/>
      <c r="Q172" s="27"/>
      <c r="R172" s="27"/>
      <c r="S172" s="27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7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</row>
    <row r="173" spans="1:56" ht="14.25" x14ac:dyDescent="0.2">
      <c r="L173" s="27"/>
      <c r="M173" s="27"/>
      <c r="N173" s="27"/>
      <c r="O173" s="27"/>
      <c r="P173" s="27"/>
      <c r="R173" s="27"/>
      <c r="S173" s="27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7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</row>
    <row r="174" spans="1:56" ht="14.25" x14ac:dyDescent="0.2">
      <c r="L174" s="27"/>
      <c r="M174" s="27"/>
      <c r="N174" s="27"/>
      <c r="O174" s="27"/>
      <c r="P174" s="27"/>
      <c r="R174" s="27"/>
      <c r="S174" s="27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7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</row>
    <row r="175" spans="1:56" ht="14.25" x14ac:dyDescent="0.2">
      <c r="L175" s="27"/>
      <c r="M175" s="27"/>
      <c r="N175" s="27"/>
      <c r="O175" s="27"/>
      <c r="P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7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</row>
    <row r="176" spans="1:56" ht="14.25" x14ac:dyDescent="0.2">
      <c r="L176" s="27"/>
      <c r="M176" s="27"/>
      <c r="N176" s="27"/>
      <c r="O176" s="27"/>
      <c r="P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27"/>
      <c r="AL176" s="27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</row>
    <row r="177" spans="12:56" x14ac:dyDescent="0.25">
      <c r="R177" s="35"/>
      <c r="S177" s="35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</row>
    <row r="178" spans="12:56" x14ac:dyDescent="0.25">
      <c r="R178" s="35"/>
      <c r="S178" s="35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</row>
    <row r="179" spans="12:56" x14ac:dyDescent="0.25">
      <c r="R179" s="35"/>
      <c r="S179" s="35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</row>
    <row r="180" spans="12:56" x14ac:dyDescent="0.25">
      <c r="L180"/>
      <c r="M180"/>
      <c r="N180"/>
      <c r="O180"/>
      <c r="P180"/>
      <c r="R180" s="35"/>
      <c r="S180" s="35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/>
      <c r="AL180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</row>
    <row r="181" spans="12:56" x14ac:dyDescent="0.25">
      <c r="L181"/>
      <c r="M181"/>
      <c r="N181"/>
      <c r="O181"/>
      <c r="P181"/>
      <c r="R181" s="35"/>
      <c r="S181" s="35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</row>
    <row r="182" spans="12:56" x14ac:dyDescent="0.25">
      <c r="L182"/>
      <c r="M182"/>
      <c r="N182"/>
      <c r="O182"/>
      <c r="P182"/>
      <c r="R182" s="35"/>
      <c r="S182" s="35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</row>
    <row r="183" spans="12:56" x14ac:dyDescent="0.25">
      <c r="L183"/>
      <c r="M183"/>
      <c r="N183"/>
      <c r="O183"/>
      <c r="P183"/>
      <c r="R183" s="35"/>
      <c r="S183" s="35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</row>
    <row r="184" spans="12:56" x14ac:dyDescent="0.25">
      <c r="L184"/>
      <c r="M184"/>
      <c r="N184"/>
      <c r="O184"/>
      <c r="P184"/>
      <c r="R184" s="35"/>
      <c r="S184" s="35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</row>
    <row r="185" spans="12:56" x14ac:dyDescent="0.25">
      <c r="L185"/>
      <c r="M185"/>
      <c r="N185"/>
      <c r="O185"/>
      <c r="P185"/>
      <c r="R185" s="35"/>
      <c r="S185" s="35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</row>
    <row r="186" spans="12:56" x14ac:dyDescent="0.25">
      <c r="L186"/>
      <c r="M186"/>
      <c r="N186"/>
      <c r="O186"/>
      <c r="P186"/>
      <c r="R186" s="35"/>
      <c r="S186" s="35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</row>
    <row r="187" spans="12:56" x14ac:dyDescent="0.25">
      <c r="L187"/>
      <c r="M187"/>
      <c r="N187"/>
      <c r="O187"/>
      <c r="P187"/>
      <c r="R187" s="35"/>
      <c r="S187" s="35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</row>
    <row r="188" spans="12:56" x14ac:dyDescent="0.25">
      <c r="L188"/>
      <c r="M188"/>
      <c r="N188"/>
      <c r="O188"/>
      <c r="P188"/>
      <c r="R188" s="35"/>
      <c r="S188" s="35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</row>
    <row r="189" spans="12:56" x14ac:dyDescent="0.25">
      <c r="L189"/>
      <c r="M189"/>
      <c r="N189"/>
      <c r="O189"/>
      <c r="P189"/>
      <c r="R189" s="35"/>
      <c r="S189" s="3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</row>
    <row r="190" spans="12:56" x14ac:dyDescent="0.25">
      <c r="L190"/>
      <c r="M190"/>
      <c r="N190"/>
      <c r="O190"/>
      <c r="P190"/>
      <c r="R190" s="35"/>
      <c r="S190" s="3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</row>
    <row r="191" spans="12:56" x14ac:dyDescent="0.25">
      <c r="L191"/>
      <c r="M191"/>
      <c r="N191"/>
      <c r="O191"/>
      <c r="P191"/>
      <c r="R191" s="35"/>
      <c r="S191" s="3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</row>
    <row r="192" spans="12:56" x14ac:dyDescent="0.25">
      <c r="L192"/>
      <c r="M192"/>
      <c r="N192"/>
      <c r="O192"/>
      <c r="P192"/>
      <c r="R192" s="35"/>
      <c r="S192" s="3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</row>
    <row r="193" spans="12:56" x14ac:dyDescent="0.25">
      <c r="L193"/>
      <c r="M193"/>
      <c r="N193"/>
      <c r="O193"/>
      <c r="P193"/>
      <c r="R193" s="35"/>
      <c r="S193" s="3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</row>
    <row r="194" spans="12:56" x14ac:dyDescent="0.25">
      <c r="L194"/>
      <c r="M194"/>
      <c r="N194"/>
      <c r="O194"/>
      <c r="P194"/>
      <c r="R194" s="35"/>
      <c r="S194" s="3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</row>
    <row r="195" spans="12:56" x14ac:dyDescent="0.25">
      <c r="L195"/>
      <c r="M195"/>
      <c r="N195"/>
      <c r="O195"/>
      <c r="P195"/>
      <c r="R195" s="35"/>
      <c r="S195" s="3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</row>
    <row r="196" spans="12:56" x14ac:dyDescent="0.25">
      <c r="L196"/>
      <c r="M196"/>
      <c r="N196"/>
      <c r="O196"/>
      <c r="P196"/>
      <c r="R196" s="35"/>
      <c r="S196" s="3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</row>
    <row r="197" spans="12:56" x14ac:dyDescent="0.25">
      <c r="L197"/>
      <c r="M197"/>
      <c r="N197"/>
      <c r="O197"/>
      <c r="P197"/>
      <c r="R197" s="35"/>
      <c r="S197" s="3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</row>
    <row r="198" spans="12:56" x14ac:dyDescent="0.25">
      <c r="L198"/>
      <c r="M198"/>
      <c r="N198"/>
      <c r="O198"/>
      <c r="P198"/>
      <c r="R198" s="35"/>
      <c r="S198" s="3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</row>
    <row r="199" spans="12:56" x14ac:dyDescent="0.25">
      <c r="L199"/>
      <c r="M199"/>
      <c r="N199"/>
      <c r="O199"/>
      <c r="P199"/>
      <c r="R199" s="35"/>
      <c r="S199" s="3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</row>
    <row r="200" spans="12:56" x14ac:dyDescent="0.25">
      <c r="L200"/>
      <c r="M200"/>
      <c r="N200"/>
      <c r="O200"/>
      <c r="P200"/>
      <c r="R200" s="35"/>
      <c r="S200" s="3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</row>
    <row r="201" spans="12:56" x14ac:dyDescent="0.25">
      <c r="L201"/>
      <c r="M201"/>
      <c r="N201"/>
      <c r="O201"/>
      <c r="P201"/>
      <c r="R201" s="35"/>
      <c r="S201" s="3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</row>
    <row r="202" spans="12:56" x14ac:dyDescent="0.25">
      <c r="L202"/>
      <c r="M202"/>
      <c r="N202"/>
      <c r="O202"/>
      <c r="P202"/>
      <c r="R202" s="35"/>
      <c r="S202" s="3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</row>
    <row r="203" spans="12:56" x14ac:dyDescent="0.25">
      <c r="L203"/>
      <c r="M203"/>
      <c r="N203"/>
      <c r="O203"/>
      <c r="P203"/>
      <c r="R203" s="35"/>
      <c r="S203" s="3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56" x14ac:dyDescent="0.25">
      <c r="L204"/>
      <c r="M204"/>
      <c r="N204"/>
      <c r="O204"/>
      <c r="P204"/>
      <c r="R204" s="35"/>
      <c r="S204" s="3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56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56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56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56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="90" zoomScaleNormal="90" workbookViewId="0">
      <selection activeCell="Z25" sqref="Z25"/>
    </sheetView>
  </sheetViews>
  <sheetFormatPr defaultRowHeight="15" x14ac:dyDescent="0.25"/>
  <cols>
    <col min="1" max="1" width="0.7109375" style="12" customWidth="1"/>
    <col min="2" max="2" width="30.85546875" style="71" customWidth="1"/>
    <col min="3" max="3" width="22.140625" style="72" customWidth="1"/>
    <col min="4" max="4" width="13" style="123" customWidth="1"/>
    <col min="5" max="5" width="10.85546875" style="123" customWidth="1"/>
    <col min="6" max="6" width="0.7109375" style="35" customWidth="1"/>
    <col min="7" max="11" width="5.28515625" style="72" customWidth="1"/>
    <col min="12" max="12" width="7.42578125" style="72" customWidth="1"/>
    <col min="13" max="16" width="5.28515625" style="72" customWidth="1"/>
    <col min="17" max="21" width="7.7109375" style="72" customWidth="1"/>
    <col min="22" max="22" width="10.7109375" style="72" customWidth="1"/>
    <col min="23" max="23" width="20.140625" style="123" customWidth="1"/>
    <col min="24" max="24" width="9.7109375" style="72" customWidth="1"/>
    <col min="25" max="25" width="9.140625" style="3"/>
    <col min="26" max="27" width="9.5703125" style="3" bestFit="1" customWidth="1"/>
    <col min="28" max="30" width="9.140625" style="3"/>
  </cols>
  <sheetData>
    <row r="1" spans="1:30" ht="20.25" x14ac:dyDescent="0.3">
      <c r="A1" s="11"/>
      <c r="B1" s="82" t="s">
        <v>60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3"/>
      <c r="X1" s="73"/>
      <c r="Y1" s="84"/>
      <c r="Z1" s="84"/>
      <c r="AA1" s="84"/>
      <c r="AB1" s="84"/>
      <c r="AC1" s="84"/>
      <c r="AD1" s="84"/>
    </row>
    <row r="2" spans="1:30" x14ac:dyDescent="0.25">
      <c r="A2" s="11"/>
      <c r="B2" s="13" t="s">
        <v>33</v>
      </c>
      <c r="C2" s="8" t="s">
        <v>54</v>
      </c>
      <c r="D2" s="85"/>
      <c r="E2" s="14"/>
      <c r="F2" s="86"/>
      <c r="G2" s="85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5"/>
      <c r="X2" s="30"/>
      <c r="Y2" s="84"/>
      <c r="Z2" s="84"/>
      <c r="AA2" s="84"/>
      <c r="AB2" s="84"/>
      <c r="AC2" s="84"/>
      <c r="AD2" s="84"/>
    </row>
    <row r="3" spans="1:30" x14ac:dyDescent="0.25">
      <c r="A3" s="11"/>
      <c r="B3" s="87" t="s">
        <v>61</v>
      </c>
      <c r="C3" s="25" t="s">
        <v>62</v>
      </c>
      <c r="D3" s="88" t="s">
        <v>63</v>
      </c>
      <c r="E3" s="89" t="s">
        <v>1</v>
      </c>
      <c r="F3" s="27"/>
      <c r="G3" s="90" t="s">
        <v>64</v>
      </c>
      <c r="H3" s="91" t="s">
        <v>65</v>
      </c>
      <c r="I3" s="91" t="s">
        <v>31</v>
      </c>
      <c r="J3" s="20" t="s">
        <v>66</v>
      </c>
      <c r="K3" s="92" t="s">
        <v>67</v>
      </c>
      <c r="L3" s="92" t="s">
        <v>68</v>
      </c>
      <c r="M3" s="90" t="s">
        <v>69</v>
      </c>
      <c r="N3" s="90" t="s">
        <v>30</v>
      </c>
      <c r="O3" s="91" t="s">
        <v>70</v>
      </c>
      <c r="P3" s="90" t="s">
        <v>65</v>
      </c>
      <c r="Q3" s="90" t="s">
        <v>17</v>
      </c>
      <c r="R3" s="90">
        <v>1</v>
      </c>
      <c r="S3" s="90">
        <v>2</v>
      </c>
      <c r="T3" s="90">
        <v>3</v>
      </c>
      <c r="U3" s="90" t="s">
        <v>71</v>
      </c>
      <c r="V3" s="20" t="s">
        <v>22</v>
      </c>
      <c r="W3" s="19" t="s">
        <v>72</v>
      </c>
      <c r="X3" s="19" t="s">
        <v>73</v>
      </c>
      <c r="Y3" s="84"/>
      <c r="Z3" s="84"/>
      <c r="AA3" s="84"/>
      <c r="AB3" s="84"/>
      <c r="AC3" s="84"/>
      <c r="AD3" s="84"/>
    </row>
    <row r="4" spans="1:30" x14ac:dyDescent="0.25">
      <c r="A4" s="26"/>
      <c r="B4" s="93" t="s">
        <v>163</v>
      </c>
      <c r="C4" s="94" t="s">
        <v>74</v>
      </c>
      <c r="D4" s="93" t="s">
        <v>75</v>
      </c>
      <c r="E4" s="151" t="s">
        <v>37</v>
      </c>
      <c r="F4" s="152"/>
      <c r="G4" s="97">
        <v>1</v>
      </c>
      <c r="H4" s="100"/>
      <c r="I4" s="97"/>
      <c r="J4" s="99" t="s">
        <v>76</v>
      </c>
      <c r="K4" s="99">
        <v>1</v>
      </c>
      <c r="L4" s="99" t="s">
        <v>77</v>
      </c>
      <c r="M4" s="99">
        <v>1</v>
      </c>
      <c r="N4" s="97"/>
      <c r="O4" s="100">
        <v>1</v>
      </c>
      <c r="P4" s="97">
        <v>2</v>
      </c>
      <c r="Q4" s="155" t="s">
        <v>194</v>
      </c>
      <c r="R4" s="155" t="s">
        <v>195</v>
      </c>
      <c r="S4" s="155" t="s">
        <v>196</v>
      </c>
      <c r="T4" s="155" t="s">
        <v>191</v>
      </c>
      <c r="U4" s="155" t="s">
        <v>191</v>
      </c>
      <c r="V4" s="101">
        <v>0.5</v>
      </c>
      <c r="W4" s="94" t="s">
        <v>78</v>
      </c>
      <c r="X4" s="153">
        <v>3826</v>
      </c>
      <c r="Y4" s="84"/>
      <c r="Z4" s="301">
        <v>3826</v>
      </c>
      <c r="AA4" s="301">
        <v>3826</v>
      </c>
      <c r="AB4" s="84"/>
      <c r="AC4" s="84"/>
      <c r="AD4" s="84"/>
    </row>
    <row r="5" spans="1:30" x14ac:dyDescent="0.25">
      <c r="A5" s="26"/>
      <c r="B5" s="93" t="s">
        <v>79</v>
      </c>
      <c r="C5" s="94" t="s">
        <v>80</v>
      </c>
      <c r="D5" s="93" t="s">
        <v>75</v>
      </c>
      <c r="E5" s="151" t="s">
        <v>37</v>
      </c>
      <c r="F5" s="152"/>
      <c r="G5" s="97"/>
      <c r="H5" s="100">
        <v>1</v>
      </c>
      <c r="I5" s="97"/>
      <c r="J5" s="99" t="s">
        <v>76</v>
      </c>
      <c r="K5" s="99">
        <v>1</v>
      </c>
      <c r="L5" s="99"/>
      <c r="M5" s="99">
        <v>1</v>
      </c>
      <c r="N5" s="97"/>
      <c r="O5" s="100"/>
      <c r="P5" s="97">
        <v>1</v>
      </c>
      <c r="Q5" s="155" t="s">
        <v>197</v>
      </c>
      <c r="R5" s="155" t="s">
        <v>198</v>
      </c>
      <c r="S5" s="155" t="s">
        <v>199</v>
      </c>
      <c r="T5" s="155" t="s">
        <v>199</v>
      </c>
      <c r="U5" s="155" t="s">
        <v>192</v>
      </c>
      <c r="V5" s="101">
        <v>0.2</v>
      </c>
      <c r="W5" s="94" t="s">
        <v>78</v>
      </c>
      <c r="X5" s="153">
        <v>4650</v>
      </c>
      <c r="Y5" s="84"/>
      <c r="Z5" s="301">
        <v>4650</v>
      </c>
      <c r="AA5" s="301">
        <v>4650</v>
      </c>
      <c r="AB5" s="84"/>
      <c r="AC5" s="84"/>
      <c r="AD5" s="84"/>
    </row>
    <row r="6" spans="1:30" x14ac:dyDescent="0.25">
      <c r="A6" s="26"/>
      <c r="B6" s="93" t="s">
        <v>81</v>
      </c>
      <c r="C6" s="94" t="s">
        <v>82</v>
      </c>
      <c r="D6" s="93" t="s">
        <v>75</v>
      </c>
      <c r="E6" s="151" t="s">
        <v>37</v>
      </c>
      <c r="F6" s="152"/>
      <c r="G6" s="97"/>
      <c r="H6" s="100">
        <v>1</v>
      </c>
      <c r="I6" s="97"/>
      <c r="J6" s="99" t="s">
        <v>76</v>
      </c>
      <c r="K6" s="99">
        <v>1</v>
      </c>
      <c r="L6" s="99" t="s">
        <v>83</v>
      </c>
      <c r="M6" s="99">
        <v>1</v>
      </c>
      <c r="N6" s="97"/>
      <c r="O6" s="100">
        <v>1</v>
      </c>
      <c r="P6" s="97">
        <v>2</v>
      </c>
      <c r="Q6" s="155" t="s">
        <v>200</v>
      </c>
      <c r="R6" s="155" t="s">
        <v>189</v>
      </c>
      <c r="S6" s="155" t="s">
        <v>195</v>
      </c>
      <c r="T6" s="155" t="s">
        <v>201</v>
      </c>
      <c r="U6" s="155" t="s">
        <v>198</v>
      </c>
      <c r="V6" s="101">
        <v>0.81799999999999995</v>
      </c>
      <c r="W6" s="94" t="s">
        <v>78</v>
      </c>
      <c r="X6" s="153">
        <v>13103</v>
      </c>
      <c r="Y6" s="84"/>
      <c r="Z6" s="301">
        <v>13103</v>
      </c>
      <c r="AA6" s="301">
        <v>13103</v>
      </c>
      <c r="AB6" s="84"/>
      <c r="AC6" s="84"/>
      <c r="AD6" s="84"/>
    </row>
    <row r="7" spans="1:30" x14ac:dyDescent="0.25">
      <c r="A7" s="26"/>
      <c r="B7" s="103" t="s">
        <v>84</v>
      </c>
      <c r="C7" s="104" t="s">
        <v>85</v>
      </c>
      <c r="D7" s="105" t="s">
        <v>86</v>
      </c>
      <c r="E7" s="106" t="s">
        <v>40</v>
      </c>
      <c r="F7" s="27"/>
      <c r="G7" s="107"/>
      <c r="H7" s="109"/>
      <c r="I7" s="107">
        <v>1</v>
      </c>
      <c r="J7" s="108" t="s">
        <v>76</v>
      </c>
      <c r="K7" s="108">
        <v>2</v>
      </c>
      <c r="L7" s="108"/>
      <c r="M7" s="108">
        <v>1</v>
      </c>
      <c r="N7" s="107"/>
      <c r="O7" s="109"/>
      <c r="P7" s="107"/>
      <c r="Q7" s="156" t="s">
        <v>202</v>
      </c>
      <c r="R7" s="156" t="s">
        <v>191</v>
      </c>
      <c r="S7" s="157" t="s">
        <v>201</v>
      </c>
      <c r="T7" s="157" t="s">
        <v>195</v>
      </c>
      <c r="U7" s="157" t="s">
        <v>199</v>
      </c>
      <c r="V7" s="110">
        <v>0.55600000000000005</v>
      </c>
      <c r="W7" s="104" t="s">
        <v>87</v>
      </c>
      <c r="X7" s="149">
        <v>5011</v>
      </c>
      <c r="Y7" s="84"/>
      <c r="Z7" s="301">
        <v>5011</v>
      </c>
      <c r="AA7" s="301">
        <v>5011</v>
      </c>
      <c r="AB7" s="84"/>
      <c r="AC7" s="84"/>
      <c r="AD7" s="84"/>
    </row>
    <row r="8" spans="1:30" x14ac:dyDescent="0.25">
      <c r="A8" s="26"/>
      <c r="B8" s="103" t="s">
        <v>88</v>
      </c>
      <c r="C8" s="104" t="s">
        <v>89</v>
      </c>
      <c r="D8" s="105" t="s">
        <v>86</v>
      </c>
      <c r="E8" s="106" t="s">
        <v>40</v>
      </c>
      <c r="F8" s="141"/>
      <c r="G8" s="107">
        <v>1</v>
      </c>
      <c r="H8" s="109"/>
      <c r="I8" s="107"/>
      <c r="J8" s="108" t="s">
        <v>90</v>
      </c>
      <c r="K8" s="108">
        <v>1</v>
      </c>
      <c r="L8" s="108"/>
      <c r="M8" s="108">
        <v>1</v>
      </c>
      <c r="N8" s="107"/>
      <c r="O8" s="109">
        <v>1</v>
      </c>
      <c r="P8" s="107">
        <v>2</v>
      </c>
      <c r="Q8" s="156" t="s">
        <v>203</v>
      </c>
      <c r="R8" s="156" t="s">
        <v>204</v>
      </c>
      <c r="S8" s="157" t="s">
        <v>196</v>
      </c>
      <c r="T8" s="157" t="s">
        <v>205</v>
      </c>
      <c r="U8" s="157" t="s">
        <v>191</v>
      </c>
      <c r="V8" s="110">
        <v>0.5</v>
      </c>
      <c r="W8" s="104" t="s">
        <v>91</v>
      </c>
      <c r="X8" s="149">
        <v>13500</v>
      </c>
      <c r="Y8" s="84"/>
      <c r="Z8" s="301">
        <v>13500</v>
      </c>
      <c r="AA8" s="301">
        <v>13500</v>
      </c>
      <c r="AB8" s="84"/>
      <c r="AC8" s="84"/>
      <c r="AD8" s="84"/>
    </row>
    <row r="9" spans="1:30" x14ac:dyDescent="0.25">
      <c r="A9" s="26"/>
      <c r="B9" s="103" t="s">
        <v>92</v>
      </c>
      <c r="C9" s="104" t="s">
        <v>93</v>
      </c>
      <c r="D9" s="105" t="s">
        <v>86</v>
      </c>
      <c r="E9" s="106" t="s">
        <v>42</v>
      </c>
      <c r="F9" s="141"/>
      <c r="G9" s="107">
        <v>1</v>
      </c>
      <c r="H9" s="109"/>
      <c r="I9" s="107"/>
      <c r="J9" s="108" t="s">
        <v>94</v>
      </c>
      <c r="K9" s="108">
        <v>1</v>
      </c>
      <c r="L9" s="108" t="s">
        <v>77</v>
      </c>
      <c r="M9" s="108">
        <v>1</v>
      </c>
      <c r="N9" s="107"/>
      <c r="O9" s="109">
        <v>2</v>
      </c>
      <c r="P9" s="107">
        <v>1</v>
      </c>
      <c r="Q9" s="156" t="s">
        <v>206</v>
      </c>
      <c r="R9" s="156" t="s">
        <v>207</v>
      </c>
      <c r="S9" s="157"/>
      <c r="T9" s="157" t="s">
        <v>196</v>
      </c>
      <c r="U9" s="157" t="s">
        <v>201</v>
      </c>
      <c r="V9" s="110">
        <v>0.6</v>
      </c>
      <c r="W9" s="104" t="s">
        <v>95</v>
      </c>
      <c r="X9" s="149">
        <v>12200</v>
      </c>
      <c r="Y9" s="84"/>
      <c r="Z9" s="301">
        <v>12200</v>
      </c>
      <c r="AA9" s="301">
        <v>12200</v>
      </c>
      <c r="AB9" s="84"/>
      <c r="AC9" s="84"/>
      <c r="AD9" s="84"/>
    </row>
    <row r="10" spans="1:30" x14ac:dyDescent="0.25">
      <c r="A10" s="26"/>
      <c r="B10" s="103" t="s">
        <v>96</v>
      </c>
      <c r="C10" s="104" t="s">
        <v>97</v>
      </c>
      <c r="D10" s="105" t="s">
        <v>86</v>
      </c>
      <c r="E10" s="106" t="s">
        <v>42</v>
      </c>
      <c r="F10" s="141"/>
      <c r="G10" s="107">
        <v>1</v>
      </c>
      <c r="H10" s="109"/>
      <c r="I10" s="107"/>
      <c r="J10" s="108" t="s">
        <v>90</v>
      </c>
      <c r="K10" s="108">
        <v>1</v>
      </c>
      <c r="L10" s="108"/>
      <c r="M10" s="108">
        <v>1</v>
      </c>
      <c r="N10" s="107"/>
      <c r="O10" s="109">
        <v>1</v>
      </c>
      <c r="P10" s="107">
        <v>1</v>
      </c>
      <c r="Q10" s="156" t="s">
        <v>208</v>
      </c>
      <c r="R10" s="156" t="s">
        <v>209</v>
      </c>
      <c r="S10" s="157" t="s">
        <v>196</v>
      </c>
      <c r="T10" s="157" t="s">
        <v>196</v>
      </c>
      <c r="U10" s="157" t="s">
        <v>191</v>
      </c>
      <c r="V10" s="110">
        <v>0.63600000000000001</v>
      </c>
      <c r="W10" s="104" t="s">
        <v>173</v>
      </c>
      <c r="X10" s="149">
        <v>8287</v>
      </c>
      <c r="Y10" s="84"/>
      <c r="Z10" s="301">
        <v>8287</v>
      </c>
      <c r="AA10" s="301">
        <v>8287</v>
      </c>
      <c r="AB10" s="84"/>
      <c r="AC10" s="84"/>
      <c r="AD10" s="84"/>
    </row>
    <row r="11" spans="1:30" x14ac:dyDescent="0.25">
      <c r="A11" s="26"/>
      <c r="B11" s="103" t="s">
        <v>98</v>
      </c>
      <c r="C11" s="104" t="s">
        <v>99</v>
      </c>
      <c r="D11" s="105" t="s">
        <v>86</v>
      </c>
      <c r="E11" s="106" t="s">
        <v>42</v>
      </c>
      <c r="F11" s="27"/>
      <c r="G11" s="107">
        <v>1</v>
      </c>
      <c r="H11" s="109"/>
      <c r="I11" s="107"/>
      <c r="J11" s="108" t="s">
        <v>94</v>
      </c>
      <c r="K11" s="108">
        <v>1</v>
      </c>
      <c r="L11" s="108"/>
      <c r="M11" s="108">
        <v>1</v>
      </c>
      <c r="N11" s="107"/>
      <c r="O11" s="109"/>
      <c r="P11" s="107">
        <v>1</v>
      </c>
      <c r="Q11" s="156" t="s">
        <v>210</v>
      </c>
      <c r="R11" s="156" t="s">
        <v>211</v>
      </c>
      <c r="S11" s="157" t="s">
        <v>198</v>
      </c>
      <c r="T11" s="157" t="s">
        <v>196</v>
      </c>
      <c r="U11" s="157" t="s">
        <v>199</v>
      </c>
      <c r="V11" s="110">
        <v>0.4</v>
      </c>
      <c r="W11" s="104" t="s">
        <v>173</v>
      </c>
      <c r="X11" s="149">
        <v>7029</v>
      </c>
      <c r="Y11" s="84"/>
      <c r="Z11" s="301">
        <v>7029</v>
      </c>
      <c r="AA11" s="301">
        <v>7029</v>
      </c>
      <c r="AB11" s="84"/>
      <c r="AC11" s="84"/>
      <c r="AD11" s="84"/>
    </row>
    <row r="12" spans="1:30" x14ac:dyDescent="0.25">
      <c r="A12" s="26"/>
      <c r="B12" s="103" t="s">
        <v>100</v>
      </c>
      <c r="C12" s="104" t="s">
        <v>101</v>
      </c>
      <c r="D12" s="105" t="s">
        <v>86</v>
      </c>
      <c r="E12" s="106" t="s">
        <v>42</v>
      </c>
      <c r="F12" s="141"/>
      <c r="G12" s="107">
        <v>1</v>
      </c>
      <c r="H12" s="109"/>
      <c r="I12" s="107"/>
      <c r="J12" s="108" t="s">
        <v>90</v>
      </c>
      <c r="K12" s="108">
        <v>1</v>
      </c>
      <c r="L12" s="108" t="s">
        <v>83</v>
      </c>
      <c r="M12" s="108">
        <v>1</v>
      </c>
      <c r="N12" s="107"/>
      <c r="O12" s="109">
        <v>1</v>
      </c>
      <c r="P12" s="107"/>
      <c r="Q12" s="156" t="s">
        <v>212</v>
      </c>
      <c r="R12" s="156" t="s">
        <v>213</v>
      </c>
      <c r="S12" s="157" t="s">
        <v>214</v>
      </c>
      <c r="T12" s="157" t="s">
        <v>199</v>
      </c>
      <c r="U12" s="157" t="s">
        <v>198</v>
      </c>
      <c r="V12" s="110">
        <v>0.58299999999999996</v>
      </c>
      <c r="W12" s="104" t="s">
        <v>91</v>
      </c>
      <c r="X12" s="149">
        <v>7090</v>
      </c>
      <c r="Y12" s="84"/>
      <c r="Z12" s="301">
        <v>7090</v>
      </c>
      <c r="AA12" s="301">
        <v>7090</v>
      </c>
      <c r="AB12" s="84"/>
      <c r="AC12" s="84"/>
      <c r="AD12" s="84"/>
    </row>
    <row r="13" spans="1:30" x14ac:dyDescent="0.25">
      <c r="A13" s="26"/>
      <c r="B13" s="103" t="s">
        <v>164</v>
      </c>
      <c r="C13" s="104" t="s">
        <v>102</v>
      </c>
      <c r="D13" s="105" t="s">
        <v>86</v>
      </c>
      <c r="E13" s="106" t="s">
        <v>42</v>
      </c>
      <c r="F13" s="141"/>
      <c r="G13" s="107">
        <v>1</v>
      </c>
      <c r="H13" s="109"/>
      <c r="I13" s="107"/>
      <c r="J13" s="108" t="s">
        <v>103</v>
      </c>
      <c r="K13" s="108">
        <v>2</v>
      </c>
      <c r="L13" s="108" t="s">
        <v>104</v>
      </c>
      <c r="M13" s="108">
        <v>1</v>
      </c>
      <c r="N13" s="107"/>
      <c r="O13" s="109"/>
      <c r="P13" s="107"/>
      <c r="Q13" s="156" t="s">
        <v>203</v>
      </c>
      <c r="R13" s="156" t="s">
        <v>214</v>
      </c>
      <c r="S13" s="157" t="s">
        <v>215</v>
      </c>
      <c r="T13" s="157" t="s">
        <v>214</v>
      </c>
      <c r="U13" s="157"/>
      <c r="V13" s="110">
        <v>0.5</v>
      </c>
      <c r="W13" s="104" t="s">
        <v>105</v>
      </c>
      <c r="X13" s="149">
        <v>6187</v>
      </c>
      <c r="Y13" s="84"/>
      <c r="Z13" s="301">
        <v>6187</v>
      </c>
      <c r="AA13" s="301">
        <v>6187</v>
      </c>
      <c r="AB13" s="84"/>
      <c r="AC13" s="84"/>
      <c r="AD13" s="84"/>
    </row>
    <row r="14" spans="1:30" x14ac:dyDescent="0.25">
      <c r="A14" s="26"/>
      <c r="B14" s="93" t="s">
        <v>106</v>
      </c>
      <c r="C14" s="94" t="s">
        <v>107</v>
      </c>
      <c r="D14" s="95" t="s">
        <v>75</v>
      </c>
      <c r="E14" s="96" t="s">
        <v>37</v>
      </c>
      <c r="F14" s="27"/>
      <c r="G14" s="97">
        <v>1</v>
      </c>
      <c r="H14" s="97"/>
      <c r="I14" s="98"/>
      <c r="J14" s="99" t="s">
        <v>103</v>
      </c>
      <c r="K14" s="99">
        <v>6</v>
      </c>
      <c r="L14" s="99"/>
      <c r="M14" s="99">
        <v>1</v>
      </c>
      <c r="N14" s="97"/>
      <c r="O14" s="100"/>
      <c r="P14" s="97">
        <v>1</v>
      </c>
      <c r="Q14" s="102" t="s">
        <v>211</v>
      </c>
      <c r="R14" s="102" t="s">
        <v>196</v>
      </c>
      <c r="S14" s="155" t="s">
        <v>191</v>
      </c>
      <c r="T14" s="155"/>
      <c r="U14" s="155" t="s">
        <v>199</v>
      </c>
      <c r="V14" s="101">
        <v>0.33300000000000002</v>
      </c>
      <c r="W14" s="94" t="s">
        <v>108</v>
      </c>
      <c r="X14" s="102" t="s">
        <v>109</v>
      </c>
      <c r="Y14" s="84"/>
      <c r="Z14" s="301" t="s">
        <v>109</v>
      </c>
      <c r="AA14" s="301">
        <f>SUM(AA4:AA13)</f>
        <v>80883</v>
      </c>
      <c r="AB14" s="84"/>
      <c r="AC14" s="84"/>
      <c r="AD14" s="84"/>
    </row>
    <row r="15" spans="1:30" x14ac:dyDescent="0.25">
      <c r="A15" s="26"/>
      <c r="B15" s="93" t="s">
        <v>110</v>
      </c>
      <c r="C15" s="94" t="s">
        <v>111</v>
      </c>
      <c r="D15" s="95" t="s">
        <v>75</v>
      </c>
      <c r="E15" s="96" t="s">
        <v>37</v>
      </c>
      <c r="F15" s="27"/>
      <c r="G15" s="97">
        <v>1</v>
      </c>
      <c r="H15" s="97"/>
      <c r="I15" s="98"/>
      <c r="J15" s="99" t="s">
        <v>112</v>
      </c>
      <c r="K15" s="99">
        <v>5</v>
      </c>
      <c r="L15" s="99"/>
      <c r="M15" s="99">
        <v>1</v>
      </c>
      <c r="N15" s="97"/>
      <c r="O15" s="100"/>
      <c r="P15" s="97">
        <v>3</v>
      </c>
      <c r="Q15" s="102" t="s">
        <v>216</v>
      </c>
      <c r="R15" s="102" t="s">
        <v>196</v>
      </c>
      <c r="S15" s="155" t="s">
        <v>215</v>
      </c>
      <c r="T15" s="155" t="s">
        <v>199</v>
      </c>
      <c r="U15" s="155" t="s">
        <v>199</v>
      </c>
      <c r="V15" s="101">
        <v>0.5</v>
      </c>
      <c r="W15" s="94" t="s">
        <v>113</v>
      </c>
      <c r="X15" s="102" t="s">
        <v>114</v>
      </c>
      <c r="Y15" s="84"/>
      <c r="Z15" s="301" t="s">
        <v>114</v>
      </c>
      <c r="AA15" s="84"/>
      <c r="AB15" s="84"/>
      <c r="AC15" s="84"/>
      <c r="AD15" s="84"/>
    </row>
    <row r="16" spans="1:30" x14ac:dyDescent="0.25">
      <c r="A16" s="26"/>
      <c r="B16" s="93" t="s">
        <v>115</v>
      </c>
      <c r="C16" s="94" t="s">
        <v>116</v>
      </c>
      <c r="D16" s="95" t="s">
        <v>75</v>
      </c>
      <c r="E16" s="96" t="s">
        <v>37</v>
      </c>
      <c r="F16" s="27"/>
      <c r="G16" s="97"/>
      <c r="H16" s="97"/>
      <c r="I16" s="98">
        <v>1</v>
      </c>
      <c r="J16" s="99" t="s">
        <v>103</v>
      </c>
      <c r="K16" s="99">
        <v>6</v>
      </c>
      <c r="L16" s="99" t="s">
        <v>83</v>
      </c>
      <c r="M16" s="99">
        <v>1</v>
      </c>
      <c r="N16" s="97"/>
      <c r="O16" s="100">
        <v>2</v>
      </c>
      <c r="P16" s="97">
        <v>1</v>
      </c>
      <c r="Q16" s="102" t="s">
        <v>217</v>
      </c>
      <c r="R16" s="102"/>
      <c r="S16" s="155" t="s">
        <v>198</v>
      </c>
      <c r="T16" s="155" t="s">
        <v>215</v>
      </c>
      <c r="U16" s="155" t="s">
        <v>201</v>
      </c>
      <c r="V16" s="101">
        <v>0.75</v>
      </c>
      <c r="W16" s="94" t="s">
        <v>108</v>
      </c>
      <c r="X16" s="102" t="s">
        <v>117</v>
      </c>
      <c r="Y16" s="84"/>
      <c r="Z16" s="301" t="s">
        <v>117</v>
      </c>
      <c r="AA16" s="84"/>
      <c r="AB16" s="84"/>
      <c r="AC16" s="84"/>
      <c r="AD16" s="84"/>
    </row>
    <row r="17" spans="1:30" x14ac:dyDescent="0.25">
      <c r="A17" s="26"/>
      <c r="B17" s="93" t="s">
        <v>118</v>
      </c>
      <c r="C17" s="94" t="s">
        <v>119</v>
      </c>
      <c r="D17" s="95" t="s">
        <v>75</v>
      </c>
      <c r="E17" s="96" t="s">
        <v>37</v>
      </c>
      <c r="F17" s="27"/>
      <c r="G17" s="97">
        <v>1</v>
      </c>
      <c r="H17" s="97"/>
      <c r="I17" s="98"/>
      <c r="J17" s="99"/>
      <c r="K17" s="99" t="s">
        <v>120</v>
      </c>
      <c r="L17" s="99"/>
      <c r="M17" s="99">
        <v>1</v>
      </c>
      <c r="N17" s="97"/>
      <c r="O17" s="100"/>
      <c r="P17" s="97"/>
      <c r="Q17" s="102" t="s">
        <v>196</v>
      </c>
      <c r="R17" s="102" t="s">
        <v>198</v>
      </c>
      <c r="S17" s="155"/>
      <c r="T17" s="155" t="s">
        <v>199</v>
      </c>
      <c r="U17" s="155"/>
      <c r="V17" s="101">
        <v>0.5</v>
      </c>
      <c r="W17" s="94" t="s">
        <v>121</v>
      </c>
      <c r="X17" s="102" t="s">
        <v>122</v>
      </c>
      <c r="Y17" s="84"/>
      <c r="Z17" s="302" t="s">
        <v>122</v>
      </c>
      <c r="AA17" s="84"/>
      <c r="AB17" s="84"/>
      <c r="AC17" s="84"/>
      <c r="AD17" s="84"/>
    </row>
    <row r="18" spans="1:30" x14ac:dyDescent="0.25">
      <c r="A18" s="26"/>
      <c r="B18" s="25" t="s">
        <v>7</v>
      </c>
      <c r="C18" s="20"/>
      <c r="D18" s="19"/>
      <c r="E18" s="111"/>
      <c r="F18" s="112"/>
      <c r="G18" s="21">
        <f>SUM(G4:G17)</f>
        <v>10</v>
      </c>
      <c r="H18" s="21">
        <f>SUM(H4:H17)</f>
        <v>2</v>
      </c>
      <c r="I18" s="21">
        <f>SUM(I4:I17)</f>
        <v>2</v>
      </c>
      <c r="J18" s="20"/>
      <c r="K18" s="20"/>
      <c r="L18" s="20"/>
      <c r="M18" s="21">
        <f t="shared" ref="M18:P18" si="0">SUM(M4:M17)</f>
        <v>14</v>
      </c>
      <c r="N18" s="21">
        <f t="shared" si="0"/>
        <v>0</v>
      </c>
      <c r="O18" s="21">
        <f t="shared" si="0"/>
        <v>9</v>
      </c>
      <c r="P18" s="21">
        <f t="shared" si="0"/>
        <v>15</v>
      </c>
      <c r="Q18" s="21" t="s">
        <v>218</v>
      </c>
      <c r="R18" s="21" t="s">
        <v>219</v>
      </c>
      <c r="S18" s="21" t="s">
        <v>220</v>
      </c>
      <c r="T18" s="21" t="s">
        <v>222</v>
      </c>
      <c r="U18" s="114" t="s">
        <v>221</v>
      </c>
      <c r="V18" s="43">
        <v>0.54800000000000004</v>
      </c>
      <c r="W18" s="113"/>
      <c r="X18" s="114"/>
      <c r="Y18" s="84"/>
      <c r="Z18" s="301">
        <f>SUM(Z4:Z17)</f>
        <v>80883</v>
      </c>
      <c r="AA18" s="84"/>
      <c r="AB18" s="84"/>
      <c r="AC18" s="84"/>
      <c r="AD18" s="84"/>
    </row>
    <row r="19" spans="1:30" x14ac:dyDescent="0.25">
      <c r="A19" s="115"/>
      <c r="B19" s="142" t="s">
        <v>123</v>
      </c>
      <c r="C19" s="143" t="s">
        <v>124</v>
      </c>
      <c r="D19" s="78"/>
      <c r="E19" s="78"/>
      <c r="F19" s="77"/>
      <c r="G19" s="77"/>
      <c r="H19" s="143"/>
      <c r="I19" s="78"/>
      <c r="J19" s="78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5"/>
      <c r="Y19" s="84"/>
      <c r="Z19" s="70"/>
      <c r="AA19" s="70"/>
      <c r="AB19" s="70"/>
      <c r="AC19" s="84"/>
      <c r="AD19" s="84"/>
    </row>
    <row r="20" spans="1:30" x14ac:dyDescent="0.25">
      <c r="A20" s="115"/>
      <c r="B20" s="116"/>
      <c r="C20" s="117"/>
      <c r="D20" s="118"/>
      <c r="E20" s="119"/>
      <c r="F20" s="119"/>
      <c r="G20" s="120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21"/>
      <c r="Y20" s="48"/>
      <c r="Z20" s="45">
        <v>80883</v>
      </c>
      <c r="AA20" s="27"/>
      <c r="AB20" s="27"/>
      <c r="AC20" s="84"/>
      <c r="AD20" s="84"/>
    </row>
    <row r="21" spans="1:30" x14ac:dyDescent="0.25">
      <c r="A21" s="26"/>
      <c r="B21" s="87" t="s">
        <v>165</v>
      </c>
      <c r="C21" s="25" t="s">
        <v>62</v>
      </c>
      <c r="D21" s="88" t="s">
        <v>63</v>
      </c>
      <c r="E21" s="89" t="s">
        <v>1</v>
      </c>
      <c r="F21" s="27"/>
      <c r="G21" s="90" t="s">
        <v>64</v>
      </c>
      <c r="H21" s="91" t="s">
        <v>65</v>
      </c>
      <c r="I21" s="91" t="s">
        <v>31</v>
      </c>
      <c r="J21" s="20" t="s">
        <v>66</v>
      </c>
      <c r="K21" s="92" t="s">
        <v>67</v>
      </c>
      <c r="L21" s="92" t="s">
        <v>68</v>
      </c>
      <c r="M21" s="90" t="s">
        <v>69</v>
      </c>
      <c r="N21" s="90" t="s">
        <v>30</v>
      </c>
      <c r="O21" s="91" t="s">
        <v>70</v>
      </c>
      <c r="P21" s="90" t="s">
        <v>65</v>
      </c>
      <c r="Q21" s="90" t="s">
        <v>17</v>
      </c>
      <c r="R21" s="90">
        <v>1</v>
      </c>
      <c r="S21" s="90">
        <v>2</v>
      </c>
      <c r="T21" s="90">
        <v>3</v>
      </c>
      <c r="U21" s="90" t="s">
        <v>71</v>
      </c>
      <c r="V21" s="20" t="s">
        <v>22</v>
      </c>
      <c r="W21" s="19" t="s">
        <v>72</v>
      </c>
      <c r="X21" s="19" t="s">
        <v>73</v>
      </c>
      <c r="Y21" s="84"/>
      <c r="Z21" s="84">
        <v>5572</v>
      </c>
      <c r="AA21" s="84"/>
      <c r="AB21" s="84"/>
      <c r="AC21" s="84"/>
      <c r="AD21" s="84"/>
    </row>
    <row r="22" spans="1:30" x14ac:dyDescent="0.25">
      <c r="A22" s="26"/>
      <c r="B22" s="93" t="s">
        <v>166</v>
      </c>
      <c r="C22" s="94" t="s">
        <v>133</v>
      </c>
      <c r="D22" s="93" t="s">
        <v>75</v>
      </c>
      <c r="E22" s="151" t="s">
        <v>35</v>
      </c>
      <c r="F22" s="152"/>
      <c r="G22" s="97"/>
      <c r="H22" s="100"/>
      <c r="I22" s="97">
        <v>1</v>
      </c>
      <c r="J22" s="99" t="s">
        <v>90</v>
      </c>
      <c r="K22" s="99">
        <v>8</v>
      </c>
      <c r="L22" s="99"/>
      <c r="M22" s="99">
        <v>1</v>
      </c>
      <c r="N22" s="97"/>
      <c r="O22" s="100"/>
      <c r="P22" s="97"/>
      <c r="Q22" s="100"/>
      <c r="R22" s="100"/>
      <c r="S22" s="100"/>
      <c r="T22" s="100"/>
      <c r="U22" s="100"/>
      <c r="V22" s="101"/>
      <c r="W22" s="93" t="s">
        <v>167</v>
      </c>
      <c r="X22" s="97">
        <v>408</v>
      </c>
      <c r="Y22" s="84"/>
      <c r="Z22" s="84">
        <v>6114</v>
      </c>
      <c r="AA22" s="84"/>
      <c r="AB22" s="84"/>
      <c r="AC22" s="84"/>
      <c r="AD22" s="84"/>
    </row>
    <row r="23" spans="1:30" x14ac:dyDescent="0.25">
      <c r="A23" s="26"/>
      <c r="B23" s="93" t="s">
        <v>168</v>
      </c>
      <c r="C23" s="94" t="s">
        <v>169</v>
      </c>
      <c r="D23" s="93" t="s">
        <v>75</v>
      </c>
      <c r="E23" s="151" t="s">
        <v>35</v>
      </c>
      <c r="F23" s="152"/>
      <c r="G23" s="97"/>
      <c r="H23" s="100"/>
      <c r="I23" s="97">
        <v>1</v>
      </c>
      <c r="J23" s="99" t="s">
        <v>112</v>
      </c>
      <c r="K23" s="99">
        <v>9</v>
      </c>
      <c r="L23" s="99"/>
      <c r="M23" s="99">
        <v>1</v>
      </c>
      <c r="N23" s="97"/>
      <c r="O23" s="100">
        <v>1</v>
      </c>
      <c r="P23" s="97">
        <v>1</v>
      </c>
      <c r="Q23" s="100"/>
      <c r="R23" s="100"/>
      <c r="S23" s="100"/>
      <c r="T23" s="100"/>
      <c r="U23" s="100"/>
      <c r="V23" s="101"/>
      <c r="W23" s="93" t="s">
        <v>170</v>
      </c>
      <c r="X23" s="97">
        <v>390</v>
      </c>
      <c r="Y23" s="84"/>
      <c r="Z23" s="84">
        <v>6008</v>
      </c>
      <c r="AA23" s="84"/>
      <c r="AB23" s="84"/>
      <c r="AC23" s="84"/>
      <c r="AD23" s="84"/>
    </row>
    <row r="24" spans="1:30" x14ac:dyDescent="0.25">
      <c r="A24" s="26"/>
      <c r="B24" s="93" t="s">
        <v>171</v>
      </c>
      <c r="C24" s="94" t="s">
        <v>172</v>
      </c>
      <c r="D24" s="93" t="s">
        <v>75</v>
      </c>
      <c r="E24" s="151" t="s">
        <v>35</v>
      </c>
      <c r="F24" s="150"/>
      <c r="G24" s="97"/>
      <c r="H24" s="100"/>
      <c r="I24" s="97">
        <v>1</v>
      </c>
      <c r="J24" s="99" t="s">
        <v>112</v>
      </c>
      <c r="K24" s="99">
        <v>9</v>
      </c>
      <c r="L24" s="99" t="s">
        <v>104</v>
      </c>
      <c r="M24" s="99">
        <v>1</v>
      </c>
      <c r="N24" s="97"/>
      <c r="O24" s="100"/>
      <c r="P24" s="97">
        <v>1</v>
      </c>
      <c r="Q24" s="100"/>
      <c r="R24" s="100"/>
      <c r="S24" s="100"/>
      <c r="T24" s="100"/>
      <c r="U24" s="100"/>
      <c r="V24" s="101"/>
      <c r="W24" s="93" t="s">
        <v>170</v>
      </c>
      <c r="X24" s="97"/>
      <c r="Y24" s="84"/>
      <c r="Z24" s="84">
        <f>SUM(Z20:Z23)</f>
        <v>98577</v>
      </c>
      <c r="AA24" s="84"/>
      <c r="AB24" s="84"/>
      <c r="AC24" s="84"/>
      <c r="AD24" s="84"/>
    </row>
    <row r="25" spans="1:30" x14ac:dyDescent="0.25">
      <c r="A25" s="26"/>
      <c r="B25" s="25" t="s">
        <v>7</v>
      </c>
      <c r="C25" s="20"/>
      <c r="D25" s="19"/>
      <c r="E25" s="111"/>
      <c r="F25" s="112"/>
      <c r="G25" s="21"/>
      <c r="H25" s="21"/>
      <c r="I25" s="21">
        <v>3</v>
      </c>
      <c r="J25" s="20"/>
      <c r="K25" s="20"/>
      <c r="L25" s="20"/>
      <c r="M25" s="21">
        <v>3</v>
      </c>
      <c r="N25" s="21"/>
      <c r="O25" s="21">
        <v>1</v>
      </c>
      <c r="P25" s="21">
        <v>2</v>
      </c>
      <c r="Q25" s="21"/>
      <c r="R25" s="21"/>
      <c r="S25" s="21"/>
      <c r="T25" s="21"/>
      <c r="U25" s="114"/>
      <c r="V25" s="43"/>
      <c r="W25" s="113"/>
      <c r="X25" s="114"/>
      <c r="Y25" s="84"/>
      <c r="Z25" s="84"/>
      <c r="AA25" s="84"/>
      <c r="AB25" s="84"/>
      <c r="AC25" s="84"/>
      <c r="AD25" s="84"/>
    </row>
    <row r="26" spans="1:30" x14ac:dyDescent="0.25">
      <c r="A26" s="115"/>
      <c r="B26" s="116"/>
      <c r="C26" s="117"/>
      <c r="D26" s="118"/>
      <c r="E26" s="119"/>
      <c r="F26" s="119"/>
      <c r="G26" s="120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21"/>
      <c r="Y26" s="48"/>
      <c r="Z26" s="45"/>
      <c r="AA26" s="27"/>
      <c r="AB26" s="27"/>
      <c r="AC26" s="84"/>
      <c r="AD26" s="84"/>
    </row>
    <row r="27" spans="1:30" ht="20.25" x14ac:dyDescent="0.25">
      <c r="A27" s="26"/>
      <c r="B27" s="124" t="s">
        <v>126</v>
      </c>
      <c r="C27" s="80"/>
      <c r="D27" s="83"/>
      <c r="E27" s="83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3"/>
      <c r="X27" s="73"/>
      <c r="Y27" s="84"/>
      <c r="Z27" s="84"/>
      <c r="AA27" s="84"/>
      <c r="AB27" s="84"/>
      <c r="AC27" s="84"/>
      <c r="AD27" s="84"/>
    </row>
    <row r="28" spans="1:30" x14ac:dyDescent="0.25">
      <c r="A28" s="26"/>
      <c r="B28" s="87" t="s">
        <v>61</v>
      </c>
      <c r="C28" s="25" t="s">
        <v>127</v>
      </c>
      <c r="D28" s="88" t="s">
        <v>63</v>
      </c>
      <c r="E28" s="89" t="s">
        <v>1</v>
      </c>
      <c r="F28" s="48"/>
      <c r="G28" s="90" t="s">
        <v>64</v>
      </c>
      <c r="H28" s="91" t="s">
        <v>65</v>
      </c>
      <c r="I28" s="91" t="s">
        <v>31</v>
      </c>
      <c r="J28" s="20" t="s">
        <v>66</v>
      </c>
      <c r="K28" s="92" t="s">
        <v>67</v>
      </c>
      <c r="L28" s="92" t="s">
        <v>68</v>
      </c>
      <c r="M28" s="90" t="s">
        <v>69</v>
      </c>
      <c r="N28" s="90" t="s">
        <v>30</v>
      </c>
      <c r="O28" s="91" t="s">
        <v>70</v>
      </c>
      <c r="P28" s="90" t="s">
        <v>65</v>
      </c>
      <c r="Q28" s="90" t="s">
        <v>17</v>
      </c>
      <c r="R28" s="90">
        <v>1</v>
      </c>
      <c r="S28" s="90">
        <v>2</v>
      </c>
      <c r="T28" s="90">
        <v>3</v>
      </c>
      <c r="U28" s="90" t="s">
        <v>71</v>
      </c>
      <c r="V28" s="20" t="s">
        <v>128</v>
      </c>
      <c r="W28" s="19" t="s">
        <v>72</v>
      </c>
      <c r="X28" s="19" t="s">
        <v>73</v>
      </c>
      <c r="Y28" s="84"/>
      <c r="Z28" s="84"/>
      <c r="AA28" s="84"/>
      <c r="AB28" s="84"/>
      <c r="AC28" s="84"/>
      <c r="AD28" s="84"/>
    </row>
    <row r="29" spans="1:30" x14ac:dyDescent="0.25">
      <c r="A29" s="26"/>
      <c r="B29" s="95" t="s">
        <v>129</v>
      </c>
      <c r="C29" s="125" t="s">
        <v>130</v>
      </c>
      <c r="D29" s="95" t="s">
        <v>131</v>
      </c>
      <c r="E29" s="126" t="s">
        <v>37</v>
      </c>
      <c r="F29" s="48"/>
      <c r="G29" s="127">
        <v>1</v>
      </c>
      <c r="H29" s="128"/>
      <c r="I29" s="127"/>
      <c r="J29" s="129" t="s">
        <v>76</v>
      </c>
      <c r="K29" s="129">
        <v>5</v>
      </c>
      <c r="L29" s="128" t="s">
        <v>83</v>
      </c>
      <c r="M29" s="130">
        <v>1</v>
      </c>
      <c r="N29" s="131"/>
      <c r="O29" s="131">
        <v>1</v>
      </c>
      <c r="P29" s="131">
        <v>1</v>
      </c>
      <c r="Q29" s="130"/>
      <c r="R29" s="130"/>
      <c r="S29" s="130"/>
      <c r="T29" s="130"/>
      <c r="U29" s="130"/>
      <c r="V29" s="132"/>
      <c r="W29" s="125" t="s">
        <v>78</v>
      </c>
      <c r="X29" s="97">
        <v>1340</v>
      </c>
      <c r="Y29" s="84"/>
      <c r="Z29" s="301">
        <v>1340</v>
      </c>
      <c r="AA29" s="84"/>
      <c r="AB29" s="84"/>
      <c r="AC29" s="84"/>
      <c r="AD29" s="84"/>
    </row>
    <row r="30" spans="1:30" x14ac:dyDescent="0.25">
      <c r="A30" s="26"/>
      <c r="B30" s="95" t="s">
        <v>132</v>
      </c>
      <c r="C30" s="125" t="s">
        <v>133</v>
      </c>
      <c r="D30" s="95" t="s">
        <v>131</v>
      </c>
      <c r="E30" s="126" t="s">
        <v>37</v>
      </c>
      <c r="F30" s="48"/>
      <c r="G30" s="127">
        <v>1</v>
      </c>
      <c r="H30" s="128"/>
      <c r="I30" s="127"/>
      <c r="J30" s="129" t="s">
        <v>76</v>
      </c>
      <c r="K30" s="129">
        <v>6</v>
      </c>
      <c r="L30" s="128"/>
      <c r="M30" s="130">
        <v>1</v>
      </c>
      <c r="N30" s="131"/>
      <c r="O30" s="131"/>
      <c r="P30" s="131">
        <v>1</v>
      </c>
      <c r="Q30" s="158" t="s">
        <v>223</v>
      </c>
      <c r="R30" s="158" t="s">
        <v>214</v>
      </c>
      <c r="S30" s="158" t="s">
        <v>199</v>
      </c>
      <c r="T30" s="158" t="s">
        <v>196</v>
      </c>
      <c r="U30" s="158"/>
      <c r="V30" s="132">
        <v>0.42857142857142855</v>
      </c>
      <c r="W30" s="125" t="s">
        <v>78</v>
      </c>
      <c r="X30" s="97">
        <v>2177</v>
      </c>
      <c r="Y30" s="84"/>
      <c r="Z30" s="301">
        <v>2177</v>
      </c>
      <c r="AA30" s="84"/>
      <c r="AB30" s="84"/>
      <c r="AC30" s="84"/>
      <c r="AD30" s="84"/>
    </row>
    <row r="31" spans="1:30" x14ac:dyDescent="0.25">
      <c r="A31" s="26"/>
      <c r="B31" s="95" t="s">
        <v>134</v>
      </c>
      <c r="C31" s="125" t="s">
        <v>135</v>
      </c>
      <c r="D31" s="95" t="s">
        <v>131</v>
      </c>
      <c r="E31" s="126" t="s">
        <v>37</v>
      </c>
      <c r="F31" s="48"/>
      <c r="G31" s="127"/>
      <c r="H31" s="128"/>
      <c r="I31" s="127">
        <v>1</v>
      </c>
      <c r="J31" s="129" t="s">
        <v>90</v>
      </c>
      <c r="K31" s="129">
        <v>6</v>
      </c>
      <c r="L31" s="128"/>
      <c r="M31" s="130">
        <v>1</v>
      </c>
      <c r="N31" s="131"/>
      <c r="O31" s="131"/>
      <c r="P31" s="131">
        <v>1</v>
      </c>
      <c r="Q31" s="158" t="s">
        <v>211</v>
      </c>
      <c r="R31" s="158"/>
      <c r="S31" s="158" t="s">
        <v>191</v>
      </c>
      <c r="T31" s="158" t="s">
        <v>196</v>
      </c>
      <c r="U31" s="158" t="s">
        <v>199</v>
      </c>
      <c r="V31" s="132">
        <v>0.33333333333333331</v>
      </c>
      <c r="W31" s="126" t="s">
        <v>87</v>
      </c>
      <c r="X31" s="97">
        <v>1556</v>
      </c>
      <c r="Y31" s="84"/>
      <c r="Z31" s="301">
        <v>1556</v>
      </c>
      <c r="AA31" s="84"/>
      <c r="AB31" s="84"/>
      <c r="AC31" s="84"/>
      <c r="AD31" s="84"/>
    </row>
    <row r="32" spans="1:30" x14ac:dyDescent="0.25">
      <c r="A32" s="26"/>
      <c r="B32" s="133" t="s">
        <v>136</v>
      </c>
      <c r="C32" s="134" t="s">
        <v>137</v>
      </c>
      <c r="D32" s="133" t="s">
        <v>138</v>
      </c>
      <c r="E32" s="135" t="s">
        <v>40</v>
      </c>
      <c r="F32" s="48"/>
      <c r="G32" s="136">
        <v>1</v>
      </c>
      <c r="H32" s="136"/>
      <c r="I32" s="136"/>
      <c r="J32" s="137" t="s">
        <v>76</v>
      </c>
      <c r="K32" s="137">
        <v>1</v>
      </c>
      <c r="L32" s="138"/>
      <c r="M32" s="138">
        <v>1</v>
      </c>
      <c r="N32" s="137"/>
      <c r="O32" s="138"/>
      <c r="P32" s="138">
        <v>1</v>
      </c>
      <c r="Q32" s="137" t="s">
        <v>202</v>
      </c>
      <c r="R32" s="137" t="s">
        <v>213</v>
      </c>
      <c r="S32" s="137" t="s">
        <v>196</v>
      </c>
      <c r="T32" s="137" t="s">
        <v>199</v>
      </c>
      <c r="U32" s="137"/>
      <c r="V32" s="139">
        <v>0.55555555555555558</v>
      </c>
      <c r="W32" s="135" t="s">
        <v>139</v>
      </c>
      <c r="X32" s="39">
        <v>1547</v>
      </c>
      <c r="Y32" s="84"/>
      <c r="Z32" s="301">
        <v>1547</v>
      </c>
      <c r="AA32" s="84"/>
      <c r="AB32" s="84"/>
      <c r="AC32" s="84"/>
      <c r="AD32" s="84"/>
    </row>
    <row r="33" spans="1:30" x14ac:dyDescent="0.25">
      <c r="A33" s="26"/>
      <c r="B33" s="95" t="s">
        <v>140</v>
      </c>
      <c r="C33" s="125" t="s">
        <v>141</v>
      </c>
      <c r="D33" s="95" t="s">
        <v>131</v>
      </c>
      <c r="E33" s="126" t="s">
        <v>42</v>
      </c>
      <c r="F33" s="48"/>
      <c r="G33" s="127">
        <v>1</v>
      </c>
      <c r="H33" s="128"/>
      <c r="I33" s="127"/>
      <c r="J33" s="129" t="s">
        <v>90</v>
      </c>
      <c r="K33" s="129">
        <v>2</v>
      </c>
      <c r="L33" s="128" t="s">
        <v>83</v>
      </c>
      <c r="M33" s="130">
        <v>1</v>
      </c>
      <c r="N33" s="131"/>
      <c r="O33" s="131">
        <v>1</v>
      </c>
      <c r="P33" s="131">
        <v>6</v>
      </c>
      <c r="Q33" s="158" t="s">
        <v>206</v>
      </c>
      <c r="R33" s="158" t="s">
        <v>198</v>
      </c>
      <c r="S33" s="158" t="s">
        <v>214</v>
      </c>
      <c r="T33" s="158" t="s">
        <v>201</v>
      </c>
      <c r="U33" s="158" t="s">
        <v>196</v>
      </c>
      <c r="V33" s="132">
        <v>0.6</v>
      </c>
      <c r="W33" s="126" t="s">
        <v>142</v>
      </c>
      <c r="X33" s="97">
        <v>1600</v>
      </c>
      <c r="Y33" s="84"/>
      <c r="Z33" s="301">
        <v>1600</v>
      </c>
      <c r="AA33" s="84"/>
      <c r="AB33" s="84"/>
      <c r="AC33" s="84"/>
      <c r="AD33" s="84"/>
    </row>
    <row r="34" spans="1:30" x14ac:dyDescent="0.25">
      <c r="A34" s="26"/>
      <c r="B34" s="133" t="s">
        <v>143</v>
      </c>
      <c r="C34" s="134" t="s">
        <v>144</v>
      </c>
      <c r="D34" s="133" t="s">
        <v>138</v>
      </c>
      <c r="E34" s="135" t="s">
        <v>42</v>
      </c>
      <c r="F34" s="48"/>
      <c r="G34" s="136"/>
      <c r="H34" s="136">
        <v>1</v>
      </c>
      <c r="I34" s="136"/>
      <c r="J34" s="137" t="s">
        <v>90</v>
      </c>
      <c r="K34" s="137">
        <v>1</v>
      </c>
      <c r="L34" s="138" t="s">
        <v>145</v>
      </c>
      <c r="M34" s="138">
        <v>1</v>
      </c>
      <c r="N34" s="137"/>
      <c r="O34" s="138"/>
      <c r="P34" s="138">
        <v>2</v>
      </c>
      <c r="Q34" s="137" t="s">
        <v>216</v>
      </c>
      <c r="R34" s="137" t="s">
        <v>190</v>
      </c>
      <c r="S34" s="137" t="s">
        <v>196</v>
      </c>
      <c r="T34" s="137" t="s">
        <v>198</v>
      </c>
      <c r="U34" s="137"/>
      <c r="V34" s="139">
        <v>0.5</v>
      </c>
      <c r="W34" s="135" t="s">
        <v>146</v>
      </c>
      <c r="X34" s="39">
        <v>5000</v>
      </c>
      <c r="Y34" s="84"/>
      <c r="Z34" s="301">
        <v>5000</v>
      </c>
      <c r="AA34" s="84"/>
      <c r="AB34" s="84"/>
      <c r="AC34" s="84"/>
      <c r="AD34" s="84"/>
    </row>
    <row r="35" spans="1:30" x14ac:dyDescent="0.25">
      <c r="A35" s="26"/>
      <c r="B35" s="95" t="s">
        <v>245</v>
      </c>
      <c r="C35" s="125" t="s">
        <v>147</v>
      </c>
      <c r="D35" s="95" t="s">
        <v>131</v>
      </c>
      <c r="E35" s="126" t="s">
        <v>42</v>
      </c>
      <c r="F35" s="48"/>
      <c r="G35" s="127">
        <v>1</v>
      </c>
      <c r="H35" s="128"/>
      <c r="I35" s="127"/>
      <c r="J35" s="129" t="s">
        <v>90</v>
      </c>
      <c r="K35" s="129">
        <v>1</v>
      </c>
      <c r="L35" s="128" t="s">
        <v>104</v>
      </c>
      <c r="M35" s="130">
        <v>1</v>
      </c>
      <c r="N35" s="131">
        <v>1</v>
      </c>
      <c r="O35" s="131"/>
      <c r="P35" s="131">
        <v>4</v>
      </c>
      <c r="Q35" s="158" t="s">
        <v>200</v>
      </c>
      <c r="R35" s="158" t="s">
        <v>209</v>
      </c>
      <c r="S35" s="158" t="s">
        <v>207</v>
      </c>
      <c r="T35" s="158" t="s">
        <v>198</v>
      </c>
      <c r="U35" s="158" t="s">
        <v>198</v>
      </c>
      <c r="V35" s="132">
        <v>0.81818181818181823</v>
      </c>
      <c r="W35" s="126" t="s">
        <v>148</v>
      </c>
      <c r="X35" s="97">
        <v>1620</v>
      </c>
      <c r="Y35" s="84"/>
      <c r="Z35" s="301">
        <v>1620</v>
      </c>
      <c r="AA35" s="84"/>
      <c r="AB35" s="84"/>
      <c r="AC35" s="84"/>
      <c r="AD35" s="84"/>
    </row>
    <row r="36" spans="1:30" x14ac:dyDescent="0.25">
      <c r="A36" s="26"/>
      <c r="B36" s="95" t="s">
        <v>149</v>
      </c>
      <c r="C36" s="125" t="s">
        <v>150</v>
      </c>
      <c r="D36" s="95" t="s">
        <v>131</v>
      </c>
      <c r="E36" s="126" t="s">
        <v>42</v>
      </c>
      <c r="F36" s="48"/>
      <c r="G36" s="127"/>
      <c r="H36" s="128"/>
      <c r="I36" s="127">
        <v>1</v>
      </c>
      <c r="J36" s="129" t="s">
        <v>90</v>
      </c>
      <c r="K36" s="129">
        <v>1</v>
      </c>
      <c r="L36" s="128" t="s">
        <v>151</v>
      </c>
      <c r="M36" s="130">
        <v>1</v>
      </c>
      <c r="N36" s="131">
        <v>1</v>
      </c>
      <c r="O36" s="131">
        <v>3</v>
      </c>
      <c r="P36" s="131">
        <v>2</v>
      </c>
      <c r="Q36" s="158" t="s">
        <v>224</v>
      </c>
      <c r="R36" s="158" t="s">
        <v>214</v>
      </c>
      <c r="S36" s="158" t="s">
        <v>205</v>
      </c>
      <c r="T36" s="158" t="s">
        <v>195</v>
      </c>
      <c r="U36" s="158" t="s">
        <v>189</v>
      </c>
      <c r="V36" s="132">
        <v>0.7857142857142857</v>
      </c>
      <c r="W36" s="126" t="s">
        <v>152</v>
      </c>
      <c r="X36" s="97">
        <v>1506</v>
      </c>
      <c r="Y36" s="84"/>
      <c r="Z36" s="301">
        <v>1506</v>
      </c>
      <c r="AA36" s="84"/>
      <c r="AB36" s="84"/>
      <c r="AC36" s="84"/>
      <c r="AD36" s="84"/>
    </row>
    <row r="37" spans="1:30" x14ac:dyDescent="0.25">
      <c r="A37" s="26"/>
      <c r="B37" s="133" t="s">
        <v>153</v>
      </c>
      <c r="C37" s="134" t="s">
        <v>154</v>
      </c>
      <c r="D37" s="133" t="s">
        <v>138</v>
      </c>
      <c r="E37" s="135" t="s">
        <v>42</v>
      </c>
      <c r="F37" s="48"/>
      <c r="G37" s="136">
        <v>1</v>
      </c>
      <c r="H37" s="136"/>
      <c r="I37" s="136"/>
      <c r="J37" s="137" t="s">
        <v>103</v>
      </c>
      <c r="K37" s="137">
        <v>1</v>
      </c>
      <c r="L37" s="138" t="s">
        <v>155</v>
      </c>
      <c r="M37" s="138">
        <v>1</v>
      </c>
      <c r="N37" s="137" t="s">
        <v>156</v>
      </c>
      <c r="O37" s="138">
        <v>1</v>
      </c>
      <c r="P37" s="138">
        <v>2</v>
      </c>
      <c r="Q37" s="137" t="s">
        <v>225</v>
      </c>
      <c r="R37" s="137" t="s">
        <v>215</v>
      </c>
      <c r="S37" s="137" t="s">
        <v>213</v>
      </c>
      <c r="T37" s="137" t="s">
        <v>205</v>
      </c>
      <c r="U37" s="137" t="s">
        <v>215</v>
      </c>
      <c r="V37" s="139">
        <v>0.76470588235294112</v>
      </c>
      <c r="W37" s="135" t="s">
        <v>142</v>
      </c>
      <c r="X37" s="39">
        <v>1110</v>
      </c>
      <c r="Y37" s="84"/>
      <c r="Z37" s="301">
        <v>1110</v>
      </c>
      <c r="AA37" s="84"/>
      <c r="AB37" s="84"/>
      <c r="AC37" s="84"/>
      <c r="AD37" s="84"/>
    </row>
    <row r="38" spans="1:30" x14ac:dyDescent="0.25">
      <c r="A38" s="26"/>
      <c r="B38" s="95" t="s">
        <v>157</v>
      </c>
      <c r="C38" s="125" t="s">
        <v>158</v>
      </c>
      <c r="D38" s="95" t="s">
        <v>131</v>
      </c>
      <c r="E38" s="126" t="s">
        <v>37</v>
      </c>
      <c r="F38" s="48"/>
      <c r="G38" s="127"/>
      <c r="H38" s="128"/>
      <c r="I38" s="127">
        <v>1</v>
      </c>
      <c r="J38" s="129" t="s">
        <v>94</v>
      </c>
      <c r="K38" s="129">
        <v>1</v>
      </c>
      <c r="L38" s="128" t="s">
        <v>104</v>
      </c>
      <c r="M38" s="130">
        <v>1</v>
      </c>
      <c r="N38" s="131">
        <v>1</v>
      </c>
      <c r="O38" s="131">
        <v>1</v>
      </c>
      <c r="P38" s="131">
        <v>2</v>
      </c>
      <c r="Q38" s="158" t="s">
        <v>226</v>
      </c>
      <c r="R38" s="158" t="s">
        <v>209</v>
      </c>
      <c r="S38" s="158" t="s">
        <v>195</v>
      </c>
      <c r="T38" s="158" t="s">
        <v>196</v>
      </c>
      <c r="U38" s="158" t="s">
        <v>195</v>
      </c>
      <c r="V38" s="132">
        <v>0.9</v>
      </c>
      <c r="W38" s="126" t="s">
        <v>108</v>
      </c>
      <c r="X38" s="97">
        <v>1480</v>
      </c>
      <c r="Y38" s="84"/>
      <c r="Z38" s="301">
        <v>1480</v>
      </c>
      <c r="AA38" s="84"/>
      <c r="AB38" s="84"/>
      <c r="AC38" s="84"/>
      <c r="AD38" s="84"/>
    </row>
    <row r="39" spans="1:30" x14ac:dyDescent="0.25">
      <c r="A39" s="26"/>
      <c r="B39" s="95" t="s">
        <v>159</v>
      </c>
      <c r="C39" s="125" t="s">
        <v>133</v>
      </c>
      <c r="D39" s="95" t="s">
        <v>131</v>
      </c>
      <c r="E39" s="126" t="s">
        <v>37</v>
      </c>
      <c r="F39" s="48"/>
      <c r="G39" s="127">
        <v>1</v>
      </c>
      <c r="H39" s="128"/>
      <c r="I39" s="127"/>
      <c r="J39" s="129" t="s">
        <v>94</v>
      </c>
      <c r="K39" s="129">
        <v>9</v>
      </c>
      <c r="L39" s="128" t="s">
        <v>83</v>
      </c>
      <c r="M39" s="130">
        <v>1</v>
      </c>
      <c r="N39" s="131"/>
      <c r="O39" s="131">
        <v>1</v>
      </c>
      <c r="P39" s="131">
        <v>2</v>
      </c>
      <c r="Q39" s="158" t="s">
        <v>211</v>
      </c>
      <c r="R39" s="158" t="s">
        <v>199</v>
      </c>
      <c r="S39" s="158" t="s">
        <v>191</v>
      </c>
      <c r="T39" s="158"/>
      <c r="U39" s="158" t="s">
        <v>196</v>
      </c>
      <c r="V39" s="132">
        <v>0.33300000000000002</v>
      </c>
      <c r="W39" s="126" t="s">
        <v>160</v>
      </c>
      <c r="X39" s="97">
        <v>1900</v>
      </c>
      <c r="Y39" s="84"/>
      <c r="Z39" s="301">
        <v>1900</v>
      </c>
      <c r="AA39" s="84"/>
      <c r="AB39" s="84"/>
      <c r="AC39" s="84"/>
      <c r="AD39" s="84"/>
    </row>
    <row r="40" spans="1:30" x14ac:dyDescent="0.25">
      <c r="A40" s="26"/>
      <c r="B40" s="95" t="s">
        <v>161</v>
      </c>
      <c r="C40" s="125" t="s">
        <v>85</v>
      </c>
      <c r="D40" s="95" t="s">
        <v>131</v>
      </c>
      <c r="E40" s="126" t="s">
        <v>37</v>
      </c>
      <c r="F40" s="48"/>
      <c r="G40" s="127"/>
      <c r="H40" s="128"/>
      <c r="I40" s="127">
        <v>1</v>
      </c>
      <c r="J40" s="129" t="s">
        <v>103</v>
      </c>
      <c r="K40" s="129"/>
      <c r="L40" s="128"/>
      <c r="M40" s="130">
        <v>1</v>
      </c>
      <c r="N40" s="131"/>
      <c r="O40" s="131"/>
      <c r="P40" s="131"/>
      <c r="Q40" s="128" t="s">
        <v>246</v>
      </c>
      <c r="R40" s="128"/>
      <c r="S40" s="128"/>
      <c r="T40" s="128"/>
      <c r="U40" s="128"/>
      <c r="V40" s="132"/>
      <c r="W40" s="126" t="s">
        <v>108</v>
      </c>
      <c r="X40" s="97">
        <v>1050</v>
      </c>
      <c r="Y40" s="84"/>
      <c r="Z40" s="301">
        <v>1050</v>
      </c>
      <c r="AA40" s="84"/>
      <c r="AB40" s="84"/>
      <c r="AC40" s="84"/>
      <c r="AD40" s="84"/>
    </row>
    <row r="41" spans="1:30" x14ac:dyDescent="0.25">
      <c r="A41" s="26"/>
      <c r="B41" s="25" t="s">
        <v>7</v>
      </c>
      <c r="C41" s="20"/>
      <c r="D41" s="19"/>
      <c r="E41" s="111"/>
      <c r="F41" s="48"/>
      <c r="G41" s="140">
        <f t="shared" ref="G41:I41" si="1">SUM(G29:G40)</f>
        <v>7</v>
      </c>
      <c r="H41" s="140">
        <f t="shared" si="1"/>
        <v>1</v>
      </c>
      <c r="I41" s="140">
        <f t="shared" si="1"/>
        <v>4</v>
      </c>
      <c r="J41" s="20"/>
      <c r="K41" s="20"/>
      <c r="L41" s="20"/>
      <c r="M41" s="140">
        <f>SUM(M29:M40)</f>
        <v>12</v>
      </c>
      <c r="N41" s="140">
        <f t="shared" ref="N41:P41" si="2">SUM(N29:N40)</f>
        <v>3</v>
      </c>
      <c r="O41" s="140">
        <f t="shared" si="2"/>
        <v>8</v>
      </c>
      <c r="P41" s="140">
        <f t="shared" si="2"/>
        <v>24</v>
      </c>
      <c r="Q41" s="114" t="s">
        <v>227</v>
      </c>
      <c r="R41" s="19" t="s">
        <v>247</v>
      </c>
      <c r="S41" s="19" t="s">
        <v>248</v>
      </c>
      <c r="T41" s="171" t="s">
        <v>249</v>
      </c>
      <c r="U41" s="171" t="s">
        <v>249</v>
      </c>
      <c r="V41" s="43">
        <v>0.65300000000000002</v>
      </c>
      <c r="W41" s="113"/>
      <c r="X41" s="114"/>
      <c r="Y41" s="84"/>
      <c r="Z41" s="301">
        <f>SUM(Z29:Z40)</f>
        <v>21886</v>
      </c>
      <c r="AA41" s="84"/>
      <c r="AB41" s="84"/>
      <c r="AC41" s="84"/>
      <c r="AD41" s="84"/>
    </row>
    <row r="42" spans="1:30" x14ac:dyDescent="0.25">
      <c r="A42" s="26"/>
      <c r="B42" s="146" t="s">
        <v>123</v>
      </c>
      <c r="C42" s="144" t="s">
        <v>162</v>
      </c>
      <c r="D42" s="147"/>
      <c r="E42" s="76"/>
      <c r="F42" s="77"/>
      <c r="G42" s="148"/>
      <c r="H42" s="76"/>
      <c r="I42" s="78"/>
      <c r="J42" s="76"/>
      <c r="K42" s="76"/>
      <c r="L42" s="76"/>
      <c r="M42" s="76"/>
      <c r="N42" s="76"/>
      <c r="O42" s="76"/>
      <c r="P42" s="76"/>
      <c r="Q42" s="159"/>
      <c r="R42" s="144"/>
      <c r="S42" s="76"/>
      <c r="T42" s="76"/>
      <c r="U42" s="76"/>
      <c r="V42" s="76"/>
      <c r="W42" s="144"/>
      <c r="X42" s="145"/>
      <c r="Y42" s="84"/>
      <c r="Z42" s="84"/>
      <c r="AA42" s="84"/>
      <c r="AB42" s="84"/>
      <c r="AC42" s="84"/>
      <c r="AD42" s="84"/>
    </row>
    <row r="43" spans="1:30" x14ac:dyDescent="0.25">
      <c r="A43" s="115"/>
      <c r="B43" s="116"/>
      <c r="C43" s="117"/>
      <c r="D43" s="118"/>
      <c r="E43" s="119"/>
      <c r="F43" s="119"/>
      <c r="G43" s="120"/>
      <c r="H43" s="117"/>
      <c r="I43" s="117"/>
      <c r="J43" s="117"/>
      <c r="K43" s="117"/>
      <c r="L43" s="117"/>
      <c r="M43" s="117"/>
      <c r="N43" s="117"/>
      <c r="O43" s="117"/>
      <c r="P43" s="117"/>
      <c r="Q43" s="120"/>
      <c r="R43" s="117"/>
      <c r="S43" s="117"/>
      <c r="T43" s="117"/>
      <c r="U43" s="117"/>
      <c r="V43" s="117"/>
      <c r="W43" s="117"/>
      <c r="X43" s="121"/>
      <c r="Y43" s="48"/>
      <c r="Z43" s="45"/>
      <c r="AA43" s="27"/>
      <c r="AB43" s="27"/>
      <c r="AC43" s="84"/>
      <c r="AD43" s="84"/>
    </row>
    <row r="44" spans="1:30" x14ac:dyDescent="0.25">
      <c r="A44" s="26"/>
      <c r="B44" s="70"/>
      <c r="C44" s="45"/>
      <c r="D44" s="70"/>
      <c r="E44" s="122"/>
      <c r="G44" s="45"/>
      <c r="H44" s="48"/>
      <c r="I44" s="45"/>
      <c r="J44" s="27"/>
      <c r="K44" s="27"/>
      <c r="L44" s="27"/>
      <c r="M44" s="45"/>
      <c r="N44" s="45"/>
      <c r="O44" s="45"/>
      <c r="P44" s="45"/>
      <c r="Q44" s="160"/>
      <c r="R44" s="45"/>
      <c r="S44" s="45"/>
      <c r="T44" s="45"/>
      <c r="U44" s="45"/>
      <c r="V44" s="45"/>
      <c r="W44" s="70"/>
      <c r="X44" s="45"/>
      <c r="Y44" s="84"/>
      <c r="Z44" s="84"/>
      <c r="AA44" s="84"/>
      <c r="AB44" s="84"/>
      <c r="AC44" s="84"/>
      <c r="AD44" s="84"/>
    </row>
    <row r="45" spans="1:30" x14ac:dyDescent="0.25">
      <c r="A45" s="26"/>
      <c r="B45" s="70"/>
      <c r="C45" s="45"/>
      <c r="D45" s="70"/>
      <c r="E45" s="122"/>
      <c r="G45" s="45"/>
      <c r="H45" s="48"/>
      <c r="I45" s="45"/>
      <c r="J45" s="27"/>
      <c r="K45" s="27"/>
      <c r="L45" s="27"/>
      <c r="M45" s="45"/>
      <c r="N45" s="45"/>
      <c r="O45" s="45"/>
      <c r="P45" s="45"/>
      <c r="Q45" s="160"/>
      <c r="R45" s="45"/>
      <c r="S45" s="45"/>
      <c r="T45" s="45"/>
      <c r="U45" s="45"/>
      <c r="V45" s="45"/>
      <c r="W45" s="70"/>
      <c r="X45" s="45"/>
      <c r="Y45" s="84"/>
      <c r="Z45" s="84"/>
      <c r="AA45" s="84"/>
      <c r="AB45" s="84"/>
      <c r="AC45" s="84"/>
      <c r="AD45" s="84"/>
    </row>
    <row r="46" spans="1:30" x14ac:dyDescent="0.25">
      <c r="A46" s="26"/>
      <c r="B46" s="70"/>
      <c r="C46" s="45"/>
      <c r="D46" s="70"/>
      <c r="E46" s="122"/>
      <c r="G46" s="45"/>
      <c r="H46" s="48"/>
      <c r="I46" s="45"/>
      <c r="J46" s="27"/>
      <c r="K46" s="27"/>
      <c r="L46" s="27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70"/>
      <c r="X46" s="45"/>
      <c r="Y46" s="84"/>
      <c r="Z46" s="84"/>
      <c r="AA46" s="84"/>
      <c r="AB46" s="84"/>
      <c r="AC46" s="84"/>
      <c r="AD46" s="84"/>
    </row>
    <row r="47" spans="1:30" x14ac:dyDescent="0.25">
      <c r="A47" s="26"/>
      <c r="B47" s="70"/>
      <c r="C47" s="45"/>
      <c r="D47" s="70"/>
      <c r="E47" s="122"/>
      <c r="G47" s="45"/>
      <c r="H47" s="48"/>
      <c r="I47" s="45"/>
      <c r="J47" s="27"/>
      <c r="K47" s="27"/>
      <c r="L47" s="27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70"/>
      <c r="X47" s="45"/>
      <c r="Y47" s="84"/>
      <c r="Z47" s="84"/>
      <c r="AA47" s="84"/>
      <c r="AB47" s="84"/>
      <c r="AC47" s="84"/>
      <c r="AD47" s="84"/>
    </row>
    <row r="48" spans="1:30" x14ac:dyDescent="0.25">
      <c r="A48" s="26"/>
      <c r="B48" s="70"/>
      <c r="C48" s="45"/>
      <c r="D48" s="70"/>
      <c r="E48" s="122"/>
      <c r="G48" s="45"/>
      <c r="H48" s="48"/>
      <c r="I48" s="45"/>
      <c r="J48" s="27"/>
      <c r="K48" s="27"/>
      <c r="L48" s="27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70"/>
      <c r="X48" s="45"/>
      <c r="Y48" s="84"/>
      <c r="Z48" s="84"/>
      <c r="AA48" s="84"/>
      <c r="AB48" s="84"/>
      <c r="AC48" s="84"/>
      <c r="AD48" s="84"/>
    </row>
    <row r="49" spans="1:30" x14ac:dyDescent="0.25">
      <c r="A49" s="26"/>
      <c r="B49" s="70"/>
      <c r="C49" s="45"/>
      <c r="D49" s="70"/>
      <c r="E49" s="122"/>
      <c r="G49" s="45"/>
      <c r="H49" s="48"/>
      <c r="I49" s="45"/>
      <c r="J49" s="27"/>
      <c r="K49" s="27"/>
      <c r="L49" s="27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70"/>
      <c r="X49" s="45"/>
      <c r="Y49" s="84"/>
      <c r="Z49" s="84"/>
      <c r="AA49" s="84"/>
      <c r="AB49" s="84"/>
      <c r="AC49" s="84"/>
      <c r="AD49" s="84"/>
    </row>
    <row r="50" spans="1:30" x14ac:dyDescent="0.25">
      <c r="A50" s="26"/>
      <c r="B50" s="70"/>
      <c r="C50" s="45"/>
      <c r="D50" s="70"/>
      <c r="E50" s="122"/>
      <c r="G50" s="45"/>
      <c r="H50" s="48"/>
      <c r="I50" s="45"/>
      <c r="J50" s="27"/>
      <c r="K50" s="27"/>
      <c r="L50" s="27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70"/>
      <c r="X50" s="45"/>
      <c r="Y50" s="84"/>
      <c r="Z50" s="84"/>
      <c r="AA50" s="84"/>
      <c r="AB50" s="84"/>
      <c r="AC50" s="84"/>
      <c r="AD50" s="84"/>
    </row>
    <row r="51" spans="1:30" x14ac:dyDescent="0.25">
      <c r="A51" s="26"/>
      <c r="B51" s="70"/>
      <c r="C51" s="45"/>
      <c r="D51" s="70"/>
      <c r="E51" s="122"/>
      <c r="G51" s="45"/>
      <c r="H51" s="48"/>
      <c r="I51" s="45"/>
      <c r="J51" s="27"/>
      <c r="K51" s="27"/>
      <c r="L51" s="27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70"/>
      <c r="X51" s="45"/>
      <c r="Y51" s="84"/>
      <c r="Z51" s="84"/>
      <c r="AA51" s="84"/>
      <c r="AB51" s="84"/>
      <c r="AC51" s="84"/>
      <c r="AD51" s="84"/>
    </row>
    <row r="52" spans="1:30" x14ac:dyDescent="0.25">
      <c r="A52" s="26"/>
      <c r="B52" s="70"/>
      <c r="C52" s="45"/>
      <c r="D52" s="70"/>
      <c r="E52" s="122"/>
      <c r="G52" s="45"/>
      <c r="H52" s="48"/>
      <c r="I52" s="45"/>
      <c r="J52" s="27"/>
      <c r="K52" s="27"/>
      <c r="L52" s="27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70"/>
      <c r="X52" s="45"/>
      <c r="Y52" s="84"/>
      <c r="Z52" s="84"/>
      <c r="AA52" s="84"/>
      <c r="AB52" s="84"/>
      <c r="AC52" s="84"/>
      <c r="AD52" s="84"/>
    </row>
    <row r="53" spans="1:30" x14ac:dyDescent="0.25">
      <c r="A53" s="26"/>
      <c r="B53" s="70"/>
      <c r="C53" s="45"/>
      <c r="D53" s="70"/>
      <c r="E53" s="122"/>
      <c r="G53" s="45"/>
      <c r="H53" s="48"/>
      <c r="I53" s="45"/>
      <c r="J53" s="27"/>
      <c r="K53" s="27"/>
      <c r="L53" s="27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70"/>
      <c r="X53" s="45"/>
      <c r="Y53" s="84"/>
      <c r="Z53" s="84"/>
      <c r="AA53" s="84"/>
      <c r="AB53" s="84"/>
      <c r="AC53" s="84"/>
      <c r="AD53" s="84"/>
    </row>
    <row r="54" spans="1:30" x14ac:dyDescent="0.25">
      <c r="A54" s="26"/>
      <c r="B54" s="70"/>
      <c r="C54" s="45"/>
      <c r="D54" s="70"/>
      <c r="E54" s="122"/>
      <c r="G54" s="45"/>
      <c r="H54" s="48"/>
      <c r="I54" s="45"/>
      <c r="J54" s="27"/>
      <c r="K54" s="27"/>
      <c r="L54" s="27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70"/>
      <c r="X54" s="45"/>
      <c r="Y54" s="84"/>
      <c r="Z54" s="84"/>
      <c r="AA54" s="84"/>
      <c r="AB54" s="84"/>
      <c r="AC54" s="84"/>
      <c r="AD54" s="84"/>
    </row>
    <row r="55" spans="1:30" x14ac:dyDescent="0.25">
      <c r="A55" s="26"/>
      <c r="B55" s="70"/>
      <c r="C55" s="45"/>
      <c r="D55" s="70"/>
      <c r="E55" s="122"/>
      <c r="G55" s="45"/>
      <c r="H55" s="48"/>
      <c r="I55" s="45"/>
      <c r="J55" s="27"/>
      <c r="K55" s="27"/>
      <c r="L55" s="27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70"/>
      <c r="X55" s="45"/>
      <c r="Y55" s="84"/>
      <c r="Z55" s="84"/>
      <c r="AA55" s="84"/>
      <c r="AB55" s="84"/>
      <c r="AC55" s="84"/>
      <c r="AD55" s="84"/>
    </row>
    <row r="56" spans="1:30" x14ac:dyDescent="0.25">
      <c r="A56" s="26"/>
      <c r="B56" s="70"/>
      <c r="C56" s="45"/>
      <c r="D56" s="70"/>
      <c r="E56" s="122"/>
      <c r="G56" s="45"/>
      <c r="H56" s="48"/>
      <c r="I56" s="45"/>
      <c r="J56" s="27"/>
      <c r="K56" s="27"/>
      <c r="L56" s="27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70"/>
      <c r="X56" s="45"/>
      <c r="Y56" s="84"/>
      <c r="Z56" s="84"/>
      <c r="AA56" s="84"/>
      <c r="AB56" s="84"/>
      <c r="AC56" s="84"/>
      <c r="AD56" s="84"/>
    </row>
    <row r="57" spans="1:30" x14ac:dyDescent="0.25">
      <c r="A57" s="26"/>
      <c r="B57" s="70"/>
      <c r="C57" s="45"/>
      <c r="D57" s="70"/>
      <c r="E57" s="122"/>
      <c r="G57" s="45"/>
      <c r="H57" s="48"/>
      <c r="I57" s="45"/>
      <c r="J57" s="27"/>
      <c r="K57" s="27"/>
      <c r="L57" s="27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70"/>
      <c r="X57" s="45"/>
      <c r="Y57" s="84"/>
      <c r="Z57" s="84"/>
      <c r="AA57" s="84"/>
      <c r="AB57" s="84"/>
      <c r="AC57" s="84"/>
      <c r="AD57" s="84"/>
    </row>
    <row r="58" spans="1:30" x14ac:dyDescent="0.25">
      <c r="A58" s="26"/>
      <c r="B58" s="70"/>
      <c r="C58" s="45"/>
      <c r="D58" s="70"/>
      <c r="E58" s="122"/>
      <c r="G58" s="45"/>
      <c r="H58" s="48"/>
      <c r="I58" s="45"/>
      <c r="J58" s="27"/>
      <c r="K58" s="27"/>
      <c r="L58" s="27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70"/>
      <c r="X58" s="45"/>
      <c r="Y58" s="84"/>
      <c r="Z58" s="84"/>
      <c r="AA58" s="84"/>
      <c r="AB58" s="84"/>
      <c r="AC58" s="84"/>
      <c r="AD58" s="84"/>
    </row>
    <row r="59" spans="1:30" x14ac:dyDescent="0.25">
      <c r="A59" s="26"/>
      <c r="B59" s="70"/>
      <c r="C59" s="45"/>
      <c r="D59" s="70"/>
      <c r="E59" s="122"/>
      <c r="G59" s="45"/>
      <c r="H59" s="48"/>
      <c r="I59" s="45"/>
      <c r="J59" s="27"/>
      <c r="K59" s="27"/>
      <c r="L59" s="27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70"/>
      <c r="X59" s="45"/>
      <c r="Y59" s="84"/>
      <c r="Z59" s="84"/>
      <c r="AA59" s="84"/>
      <c r="AB59" s="84"/>
      <c r="AC59" s="84"/>
      <c r="AD59" s="84"/>
    </row>
    <row r="60" spans="1:30" x14ac:dyDescent="0.25">
      <c r="A60" s="26"/>
      <c r="B60" s="70"/>
      <c r="C60" s="45"/>
      <c r="D60" s="70"/>
      <c r="E60" s="122"/>
      <c r="G60" s="45"/>
      <c r="H60" s="48"/>
      <c r="I60" s="45"/>
      <c r="J60" s="27"/>
      <c r="K60" s="27"/>
      <c r="L60" s="27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70"/>
      <c r="X60" s="45"/>
      <c r="Y60" s="84"/>
      <c r="Z60" s="84"/>
      <c r="AA60" s="84"/>
      <c r="AB60" s="84"/>
      <c r="AC60" s="84"/>
      <c r="AD60" s="84"/>
    </row>
    <row r="61" spans="1:30" x14ac:dyDescent="0.25">
      <c r="A61" s="26"/>
      <c r="B61" s="70"/>
      <c r="C61" s="45"/>
      <c r="D61" s="70"/>
      <c r="E61" s="122"/>
      <c r="G61" s="45"/>
      <c r="H61" s="48"/>
      <c r="I61" s="45"/>
      <c r="J61" s="27"/>
      <c r="K61" s="27"/>
      <c r="L61" s="27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70"/>
      <c r="X61" s="45"/>
      <c r="Y61" s="84"/>
      <c r="Z61" s="84"/>
      <c r="AA61" s="84"/>
      <c r="AB61" s="84"/>
      <c r="AC61" s="84"/>
      <c r="AD61" s="84"/>
    </row>
    <row r="62" spans="1:30" x14ac:dyDescent="0.25">
      <c r="A62" s="26"/>
      <c r="B62" s="70"/>
      <c r="C62" s="45"/>
      <c r="D62" s="70"/>
      <c r="E62" s="122"/>
      <c r="G62" s="45"/>
      <c r="H62" s="48"/>
      <c r="I62" s="45"/>
      <c r="J62" s="27"/>
      <c r="K62" s="27"/>
      <c r="L62" s="27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70"/>
      <c r="X62" s="45"/>
      <c r="Y62" s="84"/>
      <c r="Z62" s="84"/>
      <c r="AA62" s="84"/>
      <c r="AB62" s="84"/>
      <c r="AC62" s="84"/>
      <c r="AD62" s="84"/>
    </row>
    <row r="63" spans="1:30" x14ac:dyDescent="0.25">
      <c r="A63" s="26"/>
      <c r="B63" s="70"/>
      <c r="C63" s="45"/>
      <c r="D63" s="70"/>
      <c r="E63" s="122"/>
      <c r="G63" s="45"/>
      <c r="H63" s="48"/>
      <c r="I63" s="45"/>
      <c r="J63" s="27"/>
      <c r="K63" s="27"/>
      <c r="L63" s="27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70"/>
      <c r="X63" s="45"/>
      <c r="Y63" s="84"/>
      <c r="Z63" s="84"/>
      <c r="AA63" s="84"/>
      <c r="AB63" s="84"/>
      <c r="AC63" s="84"/>
      <c r="AD63" s="84"/>
    </row>
    <row r="64" spans="1:30" x14ac:dyDescent="0.25">
      <c r="A64" s="26"/>
      <c r="B64" s="70"/>
      <c r="C64" s="45"/>
      <c r="D64" s="70"/>
      <c r="E64" s="122"/>
      <c r="G64" s="45"/>
      <c r="H64" s="48"/>
      <c r="I64" s="45"/>
      <c r="J64" s="27"/>
      <c r="K64" s="27"/>
      <c r="L64" s="27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70"/>
      <c r="X64" s="45"/>
      <c r="Y64" s="84"/>
      <c r="Z64" s="84"/>
      <c r="AA64" s="84"/>
      <c r="AB64" s="84"/>
      <c r="AC64" s="84"/>
      <c r="AD64" s="84"/>
    </row>
    <row r="65" spans="1:30" x14ac:dyDescent="0.25">
      <c r="A65" s="26"/>
      <c r="B65" s="70"/>
      <c r="C65" s="45"/>
      <c r="D65" s="70"/>
      <c r="E65" s="122"/>
      <c r="G65" s="45"/>
      <c r="H65" s="48"/>
      <c r="I65" s="45"/>
      <c r="J65" s="27"/>
      <c r="K65" s="27"/>
      <c r="L65" s="27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70"/>
      <c r="X65" s="45"/>
      <c r="Y65" s="84"/>
      <c r="Z65" s="84"/>
      <c r="AA65" s="84"/>
      <c r="AB65" s="84"/>
      <c r="AC65" s="84"/>
      <c r="AD65" s="84"/>
    </row>
    <row r="66" spans="1:30" x14ac:dyDescent="0.25">
      <c r="A66" s="26"/>
      <c r="B66" s="70"/>
      <c r="C66" s="45"/>
      <c r="D66" s="70"/>
      <c r="E66" s="122"/>
      <c r="G66" s="45"/>
      <c r="H66" s="48"/>
      <c r="I66" s="45"/>
      <c r="J66" s="27"/>
      <c r="K66" s="27"/>
      <c r="L66" s="27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70"/>
      <c r="X66" s="45"/>
      <c r="Y66" s="84"/>
      <c r="Z66" s="84"/>
      <c r="AA66" s="84"/>
      <c r="AB66" s="84"/>
      <c r="AC66" s="84"/>
      <c r="AD66" s="84"/>
    </row>
    <row r="67" spans="1:30" x14ac:dyDescent="0.25">
      <c r="A67" s="26"/>
      <c r="B67" s="70"/>
      <c r="C67" s="45"/>
      <c r="D67" s="70"/>
      <c r="E67" s="122"/>
      <c r="G67" s="45"/>
      <c r="H67" s="48"/>
      <c r="I67" s="45"/>
      <c r="J67" s="27"/>
      <c r="K67" s="27"/>
      <c r="L67" s="27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70"/>
      <c r="X67" s="45"/>
      <c r="Y67" s="84"/>
      <c r="Z67" s="84"/>
      <c r="AA67" s="84"/>
      <c r="AB67" s="84"/>
      <c r="AC67" s="84"/>
      <c r="AD67" s="84"/>
    </row>
    <row r="68" spans="1:30" x14ac:dyDescent="0.25">
      <c r="A68" s="26"/>
      <c r="B68" s="70"/>
      <c r="C68" s="45"/>
      <c r="D68" s="70"/>
      <c r="E68" s="122"/>
      <c r="G68" s="45"/>
      <c r="H68" s="48"/>
      <c r="I68" s="45"/>
      <c r="J68" s="27"/>
      <c r="K68" s="27"/>
      <c r="L68" s="27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70"/>
      <c r="X68" s="45"/>
      <c r="Y68" s="84"/>
      <c r="Z68" s="84"/>
      <c r="AA68" s="84"/>
      <c r="AB68" s="84"/>
      <c r="AC68" s="84"/>
      <c r="AD68" s="84"/>
    </row>
    <row r="69" spans="1:30" x14ac:dyDescent="0.25">
      <c r="A69" s="26"/>
      <c r="B69" s="70"/>
      <c r="C69" s="45"/>
      <c r="D69" s="70"/>
      <c r="E69" s="122"/>
      <c r="G69" s="45"/>
      <c r="H69" s="48"/>
      <c r="I69" s="45"/>
      <c r="J69" s="27"/>
      <c r="K69" s="27"/>
      <c r="L69" s="27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70"/>
      <c r="X69" s="45"/>
      <c r="Y69" s="84"/>
      <c r="Z69" s="84"/>
      <c r="AA69" s="84"/>
      <c r="AB69" s="84"/>
      <c r="AC69" s="84"/>
      <c r="AD69" s="84"/>
    </row>
    <row r="70" spans="1:30" x14ac:dyDescent="0.25">
      <c r="A70" s="26"/>
      <c r="B70" s="70"/>
      <c r="C70" s="45"/>
      <c r="D70" s="70"/>
      <c r="E70" s="122"/>
      <c r="G70" s="45"/>
      <c r="H70" s="48"/>
      <c r="I70" s="45"/>
      <c r="J70" s="27"/>
      <c r="K70" s="27"/>
      <c r="L70" s="27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70"/>
      <c r="X70" s="45"/>
      <c r="Y70" s="84"/>
      <c r="Z70" s="84"/>
      <c r="AA70" s="84"/>
      <c r="AB70" s="84"/>
      <c r="AC70" s="84"/>
      <c r="AD70" s="84"/>
    </row>
    <row r="71" spans="1:30" x14ac:dyDescent="0.25">
      <c r="A71" s="26"/>
      <c r="B71" s="70"/>
      <c r="C71" s="45"/>
      <c r="D71" s="70"/>
      <c r="E71" s="122"/>
      <c r="G71" s="45"/>
      <c r="H71" s="48"/>
      <c r="I71" s="45"/>
      <c r="J71" s="27"/>
      <c r="K71" s="27"/>
      <c r="L71" s="27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70"/>
      <c r="X71" s="45"/>
      <c r="Y71" s="84"/>
      <c r="Z71" s="84"/>
      <c r="AA71" s="84"/>
      <c r="AB71" s="84"/>
      <c r="AC71" s="84"/>
      <c r="AD71" s="84"/>
    </row>
    <row r="72" spans="1:30" x14ac:dyDescent="0.25">
      <c r="A72" s="26"/>
      <c r="B72" s="70"/>
      <c r="C72" s="45"/>
      <c r="D72" s="70"/>
      <c r="E72" s="122"/>
      <c r="G72" s="45"/>
      <c r="H72" s="48"/>
      <c r="I72" s="45"/>
      <c r="J72" s="27"/>
      <c r="K72" s="27"/>
      <c r="L72" s="27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70"/>
      <c r="X72" s="45"/>
      <c r="Y72" s="84"/>
      <c r="Z72" s="84"/>
      <c r="AA72" s="84"/>
      <c r="AB72" s="84"/>
      <c r="AC72" s="84"/>
      <c r="AD72" s="84"/>
    </row>
    <row r="73" spans="1:30" x14ac:dyDescent="0.25">
      <c r="A73" s="26"/>
      <c r="B73" s="70"/>
      <c r="C73" s="45"/>
      <c r="D73" s="70"/>
      <c r="E73" s="122"/>
      <c r="G73" s="45"/>
      <c r="H73" s="48"/>
      <c r="I73" s="45"/>
      <c r="J73" s="27"/>
      <c r="K73" s="27"/>
      <c r="L73" s="27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70"/>
      <c r="X73" s="45"/>
      <c r="Y73" s="84"/>
      <c r="Z73" s="84"/>
      <c r="AA73" s="84"/>
      <c r="AB73" s="84"/>
      <c r="AC73" s="84"/>
      <c r="AD73" s="84"/>
    </row>
    <row r="74" spans="1:30" x14ac:dyDescent="0.25">
      <c r="A74" s="26"/>
      <c r="B74" s="70"/>
      <c r="C74" s="45"/>
      <c r="D74" s="70"/>
      <c r="E74" s="122"/>
      <c r="G74" s="45"/>
      <c r="H74" s="48"/>
      <c r="I74" s="45"/>
      <c r="J74" s="27"/>
      <c r="K74" s="27"/>
      <c r="L74" s="27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70"/>
      <c r="X74" s="45"/>
      <c r="Y74" s="84"/>
      <c r="Z74" s="84"/>
      <c r="AA74" s="84"/>
      <c r="AB74" s="84"/>
      <c r="AC74" s="84"/>
      <c r="AD74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zoomScale="93" zoomScaleNormal="93" workbookViewId="0">
      <selection activeCell="B1" sqref="B1"/>
    </sheetView>
  </sheetViews>
  <sheetFormatPr defaultRowHeight="14.25" x14ac:dyDescent="0.2"/>
  <cols>
    <col min="1" max="2" width="0.7109375" style="274" customWidth="1"/>
    <col min="3" max="3" width="6.7109375" style="292" customWidth="1"/>
    <col min="4" max="4" width="6.140625" style="72" customWidth="1"/>
    <col min="5" max="5" width="13.7109375" style="292" customWidth="1"/>
    <col min="6" max="6" width="6.42578125" style="72" customWidth="1"/>
    <col min="7" max="8" width="6.7109375" style="72" customWidth="1"/>
    <col min="9" max="9" width="9.7109375" style="293" customWidth="1"/>
    <col min="10" max="11" width="6.7109375" style="72" customWidth="1"/>
    <col min="12" max="12" width="9.7109375" style="294" customWidth="1"/>
    <col min="13" max="14" width="6.7109375" style="72" customWidth="1"/>
    <col min="15" max="15" width="9.7109375" style="72" customWidth="1"/>
    <col min="16" max="17" width="6.7109375" style="72" customWidth="1"/>
    <col min="18" max="18" width="9.7109375" style="72" customWidth="1"/>
    <col min="19" max="20" width="6.7109375" style="72" customWidth="1"/>
    <col min="21" max="21" width="9.7109375" style="72" customWidth="1"/>
    <col min="22" max="22" width="1.7109375" style="72" customWidth="1"/>
    <col min="23" max="23" width="6.7109375" style="292" customWidth="1"/>
    <col min="24" max="24" width="6.140625" style="72" customWidth="1"/>
    <col min="25" max="25" width="12.5703125" style="292" customWidth="1"/>
    <col min="26" max="30" width="6.7109375" style="72" customWidth="1"/>
    <col min="31" max="31" width="28.28515625" style="274" customWidth="1"/>
    <col min="32" max="16384" width="9.140625" style="274"/>
  </cols>
  <sheetData>
    <row r="1" spans="1:37" ht="15.6" customHeight="1" x14ac:dyDescent="0.25">
      <c r="A1" s="268"/>
      <c r="B1" s="268"/>
      <c r="C1" s="13" t="s">
        <v>518</v>
      </c>
      <c r="D1" s="14"/>
      <c r="E1" s="269"/>
      <c r="F1" s="14"/>
      <c r="G1" s="250"/>
      <c r="H1" s="85"/>
      <c r="I1" s="270"/>
      <c r="J1" s="250"/>
      <c r="K1" s="85"/>
      <c r="L1" s="271"/>
      <c r="M1" s="250"/>
      <c r="N1" s="85"/>
      <c r="O1" s="14"/>
      <c r="P1" s="250"/>
      <c r="Q1" s="85"/>
      <c r="R1" s="14"/>
      <c r="S1" s="250"/>
      <c r="T1" s="85"/>
      <c r="U1" s="30"/>
      <c r="V1" s="251"/>
      <c r="W1" s="13" t="s">
        <v>520</v>
      </c>
      <c r="X1" s="14"/>
      <c r="Y1" s="269"/>
      <c r="Z1" s="85"/>
      <c r="AA1" s="85"/>
      <c r="AB1" s="85"/>
      <c r="AC1" s="85"/>
      <c r="AD1" s="272"/>
      <c r="AE1" s="273"/>
      <c r="AF1" s="273"/>
      <c r="AG1" s="273"/>
      <c r="AH1" s="273"/>
      <c r="AI1" s="273"/>
      <c r="AJ1" s="273"/>
      <c r="AK1" s="273"/>
    </row>
    <row r="2" spans="1:37" s="280" customFormat="1" ht="15.6" customHeight="1" x14ac:dyDescent="0.25">
      <c r="A2" s="275"/>
      <c r="B2" s="275"/>
      <c r="C2" s="20"/>
      <c r="D2" s="17"/>
      <c r="E2" s="276"/>
      <c r="F2" s="236"/>
      <c r="G2" s="277"/>
      <c r="H2" s="236" t="s">
        <v>18</v>
      </c>
      <c r="I2" s="278"/>
      <c r="J2" s="277"/>
      <c r="K2" s="236" t="s">
        <v>19</v>
      </c>
      <c r="L2" s="279"/>
      <c r="M2" s="277"/>
      <c r="N2" s="236" t="s">
        <v>20</v>
      </c>
      <c r="O2" s="210"/>
      <c r="P2" s="277"/>
      <c r="Q2" s="236" t="s">
        <v>21</v>
      </c>
      <c r="R2" s="210"/>
      <c r="S2" s="277"/>
      <c r="T2" s="236" t="s">
        <v>7</v>
      </c>
      <c r="U2" s="210"/>
      <c r="V2" s="35"/>
      <c r="W2" s="20"/>
      <c r="X2" s="17"/>
      <c r="Y2" s="170"/>
      <c r="Z2" s="17"/>
      <c r="AA2" s="17"/>
      <c r="AB2" s="17"/>
      <c r="AC2" s="17"/>
      <c r="AD2" s="18"/>
      <c r="AE2" s="273"/>
      <c r="AF2" s="273"/>
      <c r="AG2" s="273"/>
      <c r="AH2" s="273"/>
      <c r="AI2" s="273"/>
      <c r="AJ2" s="273"/>
      <c r="AK2" s="273"/>
    </row>
    <row r="3" spans="1:37" s="280" customFormat="1" ht="15.6" customHeight="1" x14ac:dyDescent="0.25">
      <c r="A3" s="275"/>
      <c r="B3" s="275"/>
      <c r="C3" s="20" t="s">
        <v>0</v>
      </c>
      <c r="D3" s="17" t="s">
        <v>4</v>
      </c>
      <c r="E3" s="276" t="s">
        <v>1</v>
      </c>
      <c r="F3" s="17" t="s">
        <v>3</v>
      </c>
      <c r="G3" s="20" t="s">
        <v>17</v>
      </c>
      <c r="H3" s="17" t="s">
        <v>507</v>
      </c>
      <c r="I3" s="168" t="s">
        <v>508</v>
      </c>
      <c r="J3" s="20" t="s">
        <v>17</v>
      </c>
      <c r="K3" s="17" t="s">
        <v>507</v>
      </c>
      <c r="L3" s="168" t="s">
        <v>508</v>
      </c>
      <c r="M3" s="20" t="s">
        <v>17</v>
      </c>
      <c r="N3" s="17" t="s">
        <v>507</v>
      </c>
      <c r="O3" s="168" t="s">
        <v>508</v>
      </c>
      <c r="P3" s="20" t="s">
        <v>17</v>
      </c>
      <c r="Q3" s="17" t="s">
        <v>507</v>
      </c>
      <c r="R3" s="168" t="s">
        <v>508</v>
      </c>
      <c r="S3" s="20" t="s">
        <v>17</v>
      </c>
      <c r="T3" s="17" t="s">
        <v>507</v>
      </c>
      <c r="U3" s="168" t="s">
        <v>508</v>
      </c>
      <c r="V3" s="35"/>
      <c r="W3" s="20" t="s">
        <v>0</v>
      </c>
      <c r="X3" s="17" t="s">
        <v>4</v>
      </c>
      <c r="Y3" s="276" t="s">
        <v>1</v>
      </c>
      <c r="Z3" s="20" t="s">
        <v>18</v>
      </c>
      <c r="AA3" s="17" t="s">
        <v>19</v>
      </c>
      <c r="AB3" s="17" t="s">
        <v>20</v>
      </c>
      <c r="AC3" s="17" t="s">
        <v>21</v>
      </c>
      <c r="AD3" s="18" t="s">
        <v>17</v>
      </c>
      <c r="AE3" s="273"/>
      <c r="AF3" s="273"/>
      <c r="AG3" s="273"/>
      <c r="AH3" s="273"/>
      <c r="AI3" s="273"/>
      <c r="AJ3" s="273"/>
      <c r="AK3" s="273"/>
    </row>
    <row r="4" spans="1:37" s="280" customFormat="1" ht="15.6" customHeight="1" x14ac:dyDescent="0.25">
      <c r="A4" s="275"/>
      <c r="B4" s="275"/>
      <c r="C4" s="28">
        <v>1980</v>
      </c>
      <c r="D4" s="28" t="s">
        <v>36</v>
      </c>
      <c r="E4" s="29" t="s">
        <v>37</v>
      </c>
      <c r="F4" s="90">
        <v>22</v>
      </c>
      <c r="G4" s="28">
        <v>59</v>
      </c>
      <c r="H4" s="281">
        <f>PRODUCT(G4/I4)</f>
        <v>87.943396226415089</v>
      </c>
      <c r="I4" s="31">
        <v>0.67088607594936711</v>
      </c>
      <c r="J4" s="28">
        <v>43</v>
      </c>
      <c r="K4" s="281">
        <f>PRODUCT(J4/L4)</f>
        <v>57.710526315789473</v>
      </c>
      <c r="L4" s="31">
        <v>0.74509803921568629</v>
      </c>
      <c r="M4" s="28">
        <v>29</v>
      </c>
      <c r="N4" s="281">
        <f>PRODUCT(M4/O4)</f>
        <v>41.269230769230766</v>
      </c>
      <c r="O4" s="31">
        <v>0.70270270270270274</v>
      </c>
      <c r="P4" s="28">
        <v>15</v>
      </c>
      <c r="Q4" s="281">
        <f>PRODUCT(P4/R4)</f>
        <v>32.307692307692307</v>
      </c>
      <c r="R4" s="31">
        <v>0.4642857142857143</v>
      </c>
      <c r="S4" s="28">
        <f>PRODUCT(G4+J4+M4+P4)</f>
        <v>146</v>
      </c>
      <c r="T4" s="281">
        <f>PRODUCT(H4+K4+N4+Q4)</f>
        <v>219.23084561912765</v>
      </c>
      <c r="U4" s="295">
        <v>0.66666666666666663</v>
      </c>
      <c r="V4" s="35"/>
      <c r="W4" s="28">
        <v>1980</v>
      </c>
      <c r="X4" s="28" t="s">
        <v>36</v>
      </c>
      <c r="Y4" s="29" t="s">
        <v>37</v>
      </c>
      <c r="Z4" s="286" t="s">
        <v>38</v>
      </c>
      <c r="AA4" s="286" t="s">
        <v>59</v>
      </c>
      <c r="AB4" s="286"/>
      <c r="AC4" s="286"/>
      <c r="AD4" s="28" t="s">
        <v>38</v>
      </c>
      <c r="AE4" s="273"/>
      <c r="AF4" s="273"/>
      <c r="AG4" s="273"/>
      <c r="AH4" s="273"/>
      <c r="AI4" s="273"/>
      <c r="AJ4" s="273"/>
      <c r="AK4" s="273"/>
    </row>
    <row r="5" spans="1:37" s="280" customFormat="1" ht="15.6" customHeight="1" x14ac:dyDescent="0.25">
      <c r="A5" s="275"/>
      <c r="B5" s="275"/>
      <c r="C5" s="28">
        <v>1981</v>
      </c>
      <c r="D5" s="28" t="s">
        <v>36</v>
      </c>
      <c r="E5" s="29" t="s">
        <v>37</v>
      </c>
      <c r="F5" s="90">
        <v>22</v>
      </c>
      <c r="G5" s="28">
        <v>80</v>
      </c>
      <c r="H5" s="28">
        <v>106</v>
      </c>
      <c r="I5" s="31">
        <f t="shared" ref="I5:I10" si="0">PRODUCT(G5/H5)</f>
        <v>0.75471698113207553</v>
      </c>
      <c r="J5" s="28">
        <v>33</v>
      </c>
      <c r="K5" s="28">
        <v>53</v>
      </c>
      <c r="L5" s="31">
        <f>PRODUCT(J5/K5)</f>
        <v>0.62264150943396224</v>
      </c>
      <c r="M5" s="28">
        <v>13</v>
      </c>
      <c r="N5" s="28">
        <v>30</v>
      </c>
      <c r="O5" s="31">
        <f t="shared" ref="O5:O10" si="1">PRODUCT(M5/N5)</f>
        <v>0.43333333333333335</v>
      </c>
      <c r="P5" s="28">
        <v>10</v>
      </c>
      <c r="Q5" s="28">
        <v>26</v>
      </c>
      <c r="R5" s="31">
        <f t="shared" ref="R5:R10" si="2">PRODUCT(P5/Q5)</f>
        <v>0.38461538461538464</v>
      </c>
      <c r="S5" s="28">
        <v>136</v>
      </c>
      <c r="T5" s="281">
        <f t="shared" ref="T5:T19" si="3">PRODUCT(H5+K5+N5+Q5)</f>
        <v>215</v>
      </c>
      <c r="U5" s="31">
        <f>PRODUCT(S5/T5)</f>
        <v>0.63255813953488371</v>
      </c>
      <c r="V5" s="35"/>
      <c r="W5" s="28">
        <v>1981</v>
      </c>
      <c r="X5" s="28" t="s">
        <v>36</v>
      </c>
      <c r="Y5" s="29" t="s">
        <v>37</v>
      </c>
      <c r="Z5" s="286" t="s">
        <v>36</v>
      </c>
      <c r="AA5" s="286" t="s">
        <v>261</v>
      </c>
      <c r="AB5" s="286"/>
      <c r="AC5" s="286"/>
      <c r="AD5" s="28" t="s">
        <v>59</v>
      </c>
      <c r="AE5" s="273"/>
      <c r="AF5" s="273"/>
      <c r="AG5" s="273"/>
      <c r="AH5" s="273"/>
      <c r="AI5" s="273"/>
      <c r="AJ5" s="273"/>
      <c r="AK5" s="273"/>
    </row>
    <row r="6" spans="1:37" s="280" customFormat="1" ht="15.6" customHeight="1" x14ac:dyDescent="0.25">
      <c r="A6" s="275"/>
      <c r="B6" s="275"/>
      <c r="C6" s="28">
        <v>1982</v>
      </c>
      <c r="D6" s="28" t="s">
        <v>45</v>
      </c>
      <c r="E6" s="29" t="s">
        <v>37</v>
      </c>
      <c r="F6" s="90">
        <v>22</v>
      </c>
      <c r="G6" s="28">
        <v>65</v>
      </c>
      <c r="H6" s="28">
        <v>99</v>
      </c>
      <c r="I6" s="31">
        <f t="shared" si="0"/>
        <v>0.65656565656565657</v>
      </c>
      <c r="J6" s="28">
        <v>30</v>
      </c>
      <c r="K6" s="28">
        <v>52</v>
      </c>
      <c r="L6" s="31">
        <f>PRODUCT(J6/K6)</f>
        <v>0.57692307692307687</v>
      </c>
      <c r="M6" s="28">
        <v>22</v>
      </c>
      <c r="N6" s="28">
        <v>35</v>
      </c>
      <c r="O6" s="31">
        <f t="shared" si="1"/>
        <v>0.62857142857142856</v>
      </c>
      <c r="P6" s="28">
        <v>10</v>
      </c>
      <c r="Q6" s="28">
        <v>38</v>
      </c>
      <c r="R6" s="31">
        <f t="shared" si="2"/>
        <v>0.26315789473684209</v>
      </c>
      <c r="S6" s="28">
        <v>127</v>
      </c>
      <c r="T6" s="281">
        <f t="shared" si="3"/>
        <v>224</v>
      </c>
      <c r="U6" s="31">
        <f>PRODUCT(S6/T6)</f>
        <v>0.5669642857142857</v>
      </c>
      <c r="V6" s="35"/>
      <c r="W6" s="28">
        <v>1982</v>
      </c>
      <c r="X6" s="28" t="s">
        <v>45</v>
      </c>
      <c r="Y6" s="29" t="s">
        <v>37</v>
      </c>
      <c r="Z6" s="286" t="s">
        <v>36</v>
      </c>
      <c r="AA6" s="286" t="s">
        <v>511</v>
      </c>
      <c r="AB6" s="286"/>
      <c r="AC6" s="286"/>
      <c r="AD6" s="28" t="s">
        <v>34</v>
      </c>
      <c r="AE6" s="273"/>
      <c r="AF6" s="273"/>
      <c r="AG6" s="273"/>
      <c r="AH6" s="273"/>
      <c r="AI6" s="273"/>
      <c r="AJ6" s="273"/>
      <c r="AK6" s="273"/>
    </row>
    <row r="7" spans="1:37" s="280" customFormat="1" ht="15.6" customHeight="1" x14ac:dyDescent="0.25">
      <c r="A7" s="275"/>
      <c r="B7" s="275"/>
      <c r="C7" s="28">
        <v>1983</v>
      </c>
      <c r="D7" s="28" t="s">
        <v>39</v>
      </c>
      <c r="E7" s="29" t="s">
        <v>40</v>
      </c>
      <c r="F7" s="90">
        <v>22</v>
      </c>
      <c r="G7" s="28">
        <v>52</v>
      </c>
      <c r="H7" s="28">
        <v>78</v>
      </c>
      <c r="I7" s="31">
        <f t="shared" si="0"/>
        <v>0.66666666666666663</v>
      </c>
      <c r="J7" s="28">
        <v>53</v>
      </c>
      <c r="K7" s="28">
        <v>72</v>
      </c>
      <c r="L7" s="31">
        <f>PRODUCT(J7/K7)</f>
        <v>0.73611111111111116</v>
      </c>
      <c r="M7" s="28">
        <v>25</v>
      </c>
      <c r="N7" s="28">
        <v>40</v>
      </c>
      <c r="O7" s="31">
        <f t="shared" si="1"/>
        <v>0.625</v>
      </c>
      <c r="P7" s="28">
        <v>9</v>
      </c>
      <c r="Q7" s="28">
        <v>23</v>
      </c>
      <c r="R7" s="31">
        <f t="shared" si="2"/>
        <v>0.39130434782608697</v>
      </c>
      <c r="S7" s="28">
        <v>139</v>
      </c>
      <c r="T7" s="281">
        <f t="shared" si="3"/>
        <v>213</v>
      </c>
      <c r="U7" s="31">
        <f>PRODUCT(S7/T7)</f>
        <v>0.65258215962441313</v>
      </c>
      <c r="V7" s="35"/>
      <c r="W7" s="28">
        <v>1983</v>
      </c>
      <c r="X7" s="28" t="s">
        <v>39</v>
      </c>
      <c r="Y7" s="29" t="s">
        <v>40</v>
      </c>
      <c r="Z7" s="286" t="s">
        <v>58</v>
      </c>
      <c r="AA7" s="286" t="s">
        <v>41</v>
      </c>
      <c r="AB7" s="286"/>
      <c r="AC7" s="286"/>
      <c r="AD7" s="28" t="s">
        <v>57</v>
      </c>
      <c r="AE7" s="273"/>
      <c r="AF7" s="273"/>
      <c r="AG7" s="273"/>
      <c r="AH7" s="273"/>
      <c r="AI7" s="273"/>
      <c r="AJ7" s="273"/>
      <c r="AK7" s="273"/>
    </row>
    <row r="8" spans="1:37" s="280" customFormat="1" ht="15.6" customHeight="1" x14ac:dyDescent="0.25">
      <c r="A8" s="275"/>
      <c r="B8" s="275"/>
      <c r="C8" s="28">
        <v>1984</v>
      </c>
      <c r="D8" s="28" t="s">
        <v>41</v>
      </c>
      <c r="E8" s="29" t="s">
        <v>40</v>
      </c>
      <c r="F8" s="90">
        <v>22</v>
      </c>
      <c r="G8" s="28">
        <v>71</v>
      </c>
      <c r="H8" s="28">
        <v>99</v>
      </c>
      <c r="I8" s="31">
        <f t="shared" si="0"/>
        <v>0.71717171717171713</v>
      </c>
      <c r="J8" s="28">
        <v>26</v>
      </c>
      <c r="K8" s="28">
        <v>40</v>
      </c>
      <c r="L8" s="31">
        <f>PRODUCT(J8/K8)</f>
        <v>0.65</v>
      </c>
      <c r="M8" s="28">
        <v>23</v>
      </c>
      <c r="N8" s="28">
        <v>36</v>
      </c>
      <c r="O8" s="31">
        <f t="shared" si="1"/>
        <v>0.63888888888888884</v>
      </c>
      <c r="P8" s="28">
        <v>6</v>
      </c>
      <c r="Q8" s="28">
        <v>28</v>
      </c>
      <c r="R8" s="31">
        <f t="shared" si="2"/>
        <v>0.21428571428571427</v>
      </c>
      <c r="S8" s="28">
        <v>126</v>
      </c>
      <c r="T8" s="281">
        <f t="shared" si="3"/>
        <v>203</v>
      </c>
      <c r="U8" s="41">
        <v>0.621</v>
      </c>
      <c r="V8" s="35"/>
      <c r="W8" s="28">
        <v>1984</v>
      </c>
      <c r="X8" s="28" t="s">
        <v>41</v>
      </c>
      <c r="Y8" s="29" t="s">
        <v>40</v>
      </c>
      <c r="Z8" s="286" t="s">
        <v>38</v>
      </c>
      <c r="AA8" s="286"/>
      <c r="AB8" s="286"/>
      <c r="AC8" s="286"/>
      <c r="AD8" s="28" t="s">
        <v>46</v>
      </c>
      <c r="AE8" s="273"/>
      <c r="AF8" s="273"/>
      <c r="AG8" s="273"/>
      <c r="AH8" s="273"/>
      <c r="AI8" s="273"/>
      <c r="AJ8" s="273"/>
      <c r="AK8" s="273"/>
    </row>
    <row r="9" spans="1:37" s="280" customFormat="1" ht="15.6" customHeight="1" x14ac:dyDescent="0.25">
      <c r="A9" s="275"/>
      <c r="B9" s="275"/>
      <c r="C9" s="28">
        <v>1985</v>
      </c>
      <c r="D9" s="28" t="s">
        <v>36</v>
      </c>
      <c r="E9" s="29" t="s">
        <v>42</v>
      </c>
      <c r="F9" s="90">
        <v>22</v>
      </c>
      <c r="G9" s="28">
        <v>52</v>
      </c>
      <c r="H9" s="28">
        <v>79</v>
      </c>
      <c r="I9" s="31">
        <f t="shared" si="0"/>
        <v>0.65822784810126578</v>
      </c>
      <c r="J9" s="28">
        <v>36</v>
      </c>
      <c r="K9" s="28">
        <v>55</v>
      </c>
      <c r="L9" s="31">
        <f>PRODUCT(J9/K9)</f>
        <v>0.65454545454545454</v>
      </c>
      <c r="M9" s="28">
        <v>29</v>
      </c>
      <c r="N9" s="28">
        <v>41</v>
      </c>
      <c r="O9" s="31">
        <f t="shared" si="1"/>
        <v>0.70731707317073167</v>
      </c>
      <c r="P9" s="28">
        <v>21</v>
      </c>
      <c r="Q9" s="28">
        <v>44</v>
      </c>
      <c r="R9" s="31">
        <f t="shared" si="2"/>
        <v>0.47727272727272729</v>
      </c>
      <c r="S9" s="28">
        <v>138</v>
      </c>
      <c r="T9" s="281">
        <f t="shared" si="3"/>
        <v>219</v>
      </c>
      <c r="U9" s="41">
        <v>0.63</v>
      </c>
      <c r="V9" s="35"/>
      <c r="W9" s="28">
        <v>1985</v>
      </c>
      <c r="X9" s="28" t="s">
        <v>36</v>
      </c>
      <c r="Y9" s="29" t="s">
        <v>42</v>
      </c>
      <c r="Z9" s="286" t="s">
        <v>59</v>
      </c>
      <c r="AA9" s="286" t="s">
        <v>251</v>
      </c>
      <c r="AB9" s="286" t="s">
        <v>514</v>
      </c>
      <c r="AC9" s="286" t="s">
        <v>243</v>
      </c>
      <c r="AD9" s="28" t="s">
        <v>58</v>
      </c>
      <c r="AE9" s="273"/>
      <c r="AF9" s="273"/>
      <c r="AG9" s="273"/>
      <c r="AH9" s="273"/>
      <c r="AI9" s="273"/>
      <c r="AJ9" s="273"/>
      <c r="AK9" s="273"/>
    </row>
    <row r="10" spans="1:37" s="280" customFormat="1" ht="15.6" customHeight="1" x14ac:dyDescent="0.25">
      <c r="A10" s="275"/>
      <c r="B10" s="275"/>
      <c r="C10" s="28">
        <v>1986</v>
      </c>
      <c r="D10" s="28" t="s">
        <v>39</v>
      </c>
      <c r="E10" s="29" t="s">
        <v>42</v>
      </c>
      <c r="F10" s="90">
        <v>22</v>
      </c>
      <c r="G10" s="28">
        <v>70</v>
      </c>
      <c r="H10" s="28">
        <v>106</v>
      </c>
      <c r="I10" s="31">
        <f t="shared" si="0"/>
        <v>0.660377358490566</v>
      </c>
      <c r="J10" s="28">
        <v>35</v>
      </c>
      <c r="K10" s="28">
        <v>60</v>
      </c>
      <c r="L10" s="31">
        <v>0.31</v>
      </c>
      <c r="M10" s="28">
        <v>18</v>
      </c>
      <c r="N10" s="28">
        <v>31</v>
      </c>
      <c r="O10" s="31">
        <f t="shared" si="1"/>
        <v>0.58064516129032262</v>
      </c>
      <c r="P10" s="28">
        <v>13</v>
      </c>
      <c r="Q10" s="28">
        <v>39</v>
      </c>
      <c r="R10" s="31">
        <f t="shared" si="2"/>
        <v>0.33333333333333331</v>
      </c>
      <c r="S10" s="28">
        <f>PRODUCT(G10+J10+M10+P10)</f>
        <v>136</v>
      </c>
      <c r="T10" s="281">
        <f t="shared" si="3"/>
        <v>236</v>
      </c>
      <c r="U10" s="41">
        <v>0.57599999999999996</v>
      </c>
      <c r="V10" s="35"/>
      <c r="W10" s="28">
        <v>1986</v>
      </c>
      <c r="X10" s="28" t="s">
        <v>39</v>
      </c>
      <c r="Y10" s="29" t="s">
        <v>42</v>
      </c>
      <c r="Z10" s="286" t="s">
        <v>41</v>
      </c>
      <c r="AA10" s="286" t="s">
        <v>256</v>
      </c>
      <c r="AB10" s="286"/>
      <c r="AC10" s="286"/>
      <c r="AD10" s="28" t="s">
        <v>43</v>
      </c>
      <c r="AE10" s="273"/>
      <c r="AF10" s="273"/>
      <c r="AG10" s="273"/>
      <c r="AH10" s="273"/>
      <c r="AI10" s="273"/>
      <c r="AJ10" s="273"/>
      <c r="AK10" s="273"/>
    </row>
    <row r="11" spans="1:37" s="280" customFormat="1" ht="15.6" customHeight="1" x14ac:dyDescent="0.25">
      <c r="A11" s="275"/>
      <c r="B11" s="275"/>
      <c r="C11" s="28">
        <v>1987</v>
      </c>
      <c r="D11" s="28" t="s">
        <v>46</v>
      </c>
      <c r="E11" s="29" t="s">
        <v>42</v>
      </c>
      <c r="F11" s="90">
        <v>22</v>
      </c>
      <c r="G11" s="28">
        <v>76</v>
      </c>
      <c r="H11" s="28"/>
      <c r="I11" s="28"/>
      <c r="J11" s="28">
        <v>33</v>
      </c>
      <c r="K11" s="28"/>
      <c r="L11" s="28"/>
      <c r="M11" s="28">
        <v>17</v>
      </c>
      <c r="N11" s="28"/>
      <c r="O11" s="28"/>
      <c r="P11" s="28">
        <v>3</v>
      </c>
      <c r="Q11" s="28"/>
      <c r="R11" s="28"/>
      <c r="S11" s="28">
        <f>PRODUCT(G11+J11+M11+P11)</f>
        <v>129</v>
      </c>
      <c r="T11" s="281"/>
      <c r="U11" s="296">
        <v>0.60299999999999998</v>
      </c>
      <c r="V11" s="35"/>
      <c r="W11" s="28">
        <v>1987</v>
      </c>
      <c r="X11" s="28" t="s">
        <v>46</v>
      </c>
      <c r="Y11" s="29" t="s">
        <v>42</v>
      </c>
      <c r="Z11" s="286" t="s">
        <v>36</v>
      </c>
      <c r="AA11" s="286" t="s">
        <v>513</v>
      </c>
      <c r="AB11" s="286"/>
      <c r="AC11" s="286"/>
      <c r="AD11" s="28" t="s">
        <v>59</v>
      </c>
      <c r="AE11" s="273"/>
      <c r="AF11" s="273"/>
      <c r="AG11" s="273"/>
      <c r="AH11" s="273"/>
      <c r="AI11" s="273"/>
      <c r="AJ11" s="273"/>
      <c r="AK11" s="273"/>
    </row>
    <row r="12" spans="1:37" s="280" customFormat="1" ht="15.6" customHeight="1" x14ac:dyDescent="0.25">
      <c r="A12" s="275"/>
      <c r="B12" s="275"/>
      <c r="C12" s="28">
        <v>1988</v>
      </c>
      <c r="D12" s="28" t="s">
        <v>44</v>
      </c>
      <c r="E12" s="29" t="s">
        <v>42</v>
      </c>
      <c r="F12" s="90">
        <v>22</v>
      </c>
      <c r="G12" s="28">
        <v>68</v>
      </c>
      <c r="H12" s="28">
        <v>102</v>
      </c>
      <c r="I12" s="31">
        <f>PRODUCT(G12/H12)</f>
        <v>0.66666666666666663</v>
      </c>
      <c r="J12" s="28">
        <v>45</v>
      </c>
      <c r="K12" s="28">
        <v>66</v>
      </c>
      <c r="L12" s="31">
        <f>PRODUCT(J12/K12)</f>
        <v>0.68181818181818177</v>
      </c>
      <c r="M12" s="28">
        <v>28</v>
      </c>
      <c r="N12" s="28">
        <v>42</v>
      </c>
      <c r="O12" s="31">
        <f>PRODUCT(M12/N12)</f>
        <v>0.66666666666666663</v>
      </c>
      <c r="P12" s="28">
        <v>13</v>
      </c>
      <c r="Q12" s="28">
        <v>35</v>
      </c>
      <c r="R12" s="31">
        <f>PRODUCT(P12/Q12)</f>
        <v>0.37142857142857144</v>
      </c>
      <c r="S12" s="28">
        <f>PRODUCT(G12+J12+M12+P12)</f>
        <v>154</v>
      </c>
      <c r="T12" s="281">
        <f t="shared" si="3"/>
        <v>245</v>
      </c>
      <c r="U12" s="41">
        <v>0.629</v>
      </c>
      <c r="V12" s="35"/>
      <c r="W12" s="28">
        <v>1988</v>
      </c>
      <c r="X12" s="28" t="s">
        <v>44</v>
      </c>
      <c r="Y12" s="29" t="s">
        <v>42</v>
      </c>
      <c r="Z12" s="286" t="s">
        <v>41</v>
      </c>
      <c r="AA12" s="286" t="s">
        <v>34</v>
      </c>
      <c r="AB12" s="286"/>
      <c r="AC12" s="286"/>
      <c r="AD12" s="28" t="s">
        <v>36</v>
      </c>
      <c r="AE12" s="273"/>
      <c r="AF12" s="273"/>
      <c r="AG12" s="273"/>
      <c r="AH12" s="273"/>
      <c r="AI12" s="273"/>
      <c r="AJ12" s="273"/>
      <c r="AK12" s="273"/>
    </row>
    <row r="13" spans="1:37" s="280" customFormat="1" ht="15.6" customHeight="1" x14ac:dyDescent="0.25">
      <c r="A13" s="275"/>
      <c r="B13" s="275"/>
      <c r="C13" s="28">
        <v>1989</v>
      </c>
      <c r="D13" s="28" t="s">
        <v>34</v>
      </c>
      <c r="E13" s="29" t="s">
        <v>42</v>
      </c>
      <c r="F13" s="90">
        <v>20</v>
      </c>
      <c r="G13" s="28">
        <v>50</v>
      </c>
      <c r="H13" s="28"/>
      <c r="I13" s="31"/>
      <c r="J13" s="28">
        <v>48</v>
      </c>
      <c r="K13" s="28"/>
      <c r="L13" s="31"/>
      <c r="M13" s="28">
        <v>21</v>
      </c>
      <c r="N13" s="28"/>
      <c r="O13" s="31"/>
      <c r="P13" s="28">
        <v>14</v>
      </c>
      <c r="Q13" s="28"/>
      <c r="R13" s="31"/>
      <c r="S13" s="28">
        <f>PRODUCT(G13+J13+M13+P13)</f>
        <v>133</v>
      </c>
      <c r="T13" s="281"/>
      <c r="U13" s="296">
        <v>0.66200000000000003</v>
      </c>
      <c r="V13" s="35"/>
      <c r="W13" s="28">
        <v>1989</v>
      </c>
      <c r="X13" s="28" t="s">
        <v>34</v>
      </c>
      <c r="Y13" s="29" t="s">
        <v>42</v>
      </c>
      <c r="Z13" s="286" t="s">
        <v>252</v>
      </c>
      <c r="AA13" s="286" t="s">
        <v>39</v>
      </c>
      <c r="AB13" s="286"/>
      <c r="AC13" s="286"/>
      <c r="AD13" s="28" t="s">
        <v>39</v>
      </c>
      <c r="AE13" s="273"/>
      <c r="AF13" s="273"/>
      <c r="AG13" s="273"/>
      <c r="AH13" s="273"/>
      <c r="AI13" s="273"/>
      <c r="AJ13" s="273"/>
      <c r="AK13" s="273"/>
    </row>
    <row r="14" spans="1:37" s="280" customFormat="1" ht="15.6" customHeight="1" x14ac:dyDescent="0.25">
      <c r="A14" s="275"/>
      <c r="B14" s="275"/>
      <c r="C14" s="28">
        <v>1990</v>
      </c>
      <c r="D14" s="28" t="s">
        <v>59</v>
      </c>
      <c r="E14" s="29" t="s">
        <v>37</v>
      </c>
      <c r="F14" s="90">
        <v>25</v>
      </c>
      <c r="G14" s="28">
        <v>46</v>
      </c>
      <c r="H14" s="28">
        <v>67</v>
      </c>
      <c r="I14" s="31">
        <f t="shared" ref="I14:I19" si="4">PRODUCT(G14/H14)</f>
        <v>0.68656716417910446</v>
      </c>
      <c r="J14" s="28">
        <v>50</v>
      </c>
      <c r="K14" s="28">
        <v>75</v>
      </c>
      <c r="L14" s="31">
        <f t="shared" ref="L14:L19" si="5">PRODUCT(J14/K14)</f>
        <v>0.66666666666666663</v>
      </c>
      <c r="M14" s="28">
        <v>29</v>
      </c>
      <c r="N14" s="28">
        <v>56</v>
      </c>
      <c r="O14" s="31">
        <f>PRODUCT(M14/N14)</f>
        <v>0.5178571428571429</v>
      </c>
      <c r="P14" s="28">
        <v>16</v>
      </c>
      <c r="Q14" s="28">
        <v>31</v>
      </c>
      <c r="R14" s="31">
        <f t="shared" ref="R14:R19" si="6">PRODUCT(P14/Q14)</f>
        <v>0.5161290322580645</v>
      </c>
      <c r="S14" s="28">
        <v>141</v>
      </c>
      <c r="T14" s="281">
        <f t="shared" si="3"/>
        <v>229</v>
      </c>
      <c r="U14" s="31">
        <f>PRODUCT(S14/T14)</f>
        <v>0.61572052401746724</v>
      </c>
      <c r="V14" s="35"/>
      <c r="W14" s="28">
        <v>1990</v>
      </c>
      <c r="X14" s="28" t="s">
        <v>59</v>
      </c>
      <c r="Y14" s="29" t="s">
        <v>37</v>
      </c>
      <c r="Z14" s="286" t="s">
        <v>257</v>
      </c>
      <c r="AA14" s="286" t="s">
        <v>510</v>
      </c>
      <c r="AB14" s="286"/>
      <c r="AC14" s="286"/>
      <c r="AD14" s="28" t="s">
        <v>252</v>
      </c>
      <c r="AE14" s="273"/>
      <c r="AF14" s="273"/>
      <c r="AG14" s="273"/>
      <c r="AH14" s="273"/>
      <c r="AI14" s="273"/>
      <c r="AJ14" s="273"/>
      <c r="AK14" s="273"/>
    </row>
    <row r="15" spans="1:37" s="280" customFormat="1" ht="15.6" customHeight="1" x14ac:dyDescent="0.25">
      <c r="A15" s="275"/>
      <c r="B15" s="275"/>
      <c r="C15" s="28">
        <v>1991</v>
      </c>
      <c r="D15" s="28" t="s">
        <v>38</v>
      </c>
      <c r="E15" s="29" t="s">
        <v>37</v>
      </c>
      <c r="F15" s="90">
        <v>26</v>
      </c>
      <c r="G15" s="28">
        <v>43</v>
      </c>
      <c r="H15" s="28">
        <v>67</v>
      </c>
      <c r="I15" s="31">
        <f t="shared" si="4"/>
        <v>0.64179104477611937</v>
      </c>
      <c r="J15" s="28">
        <v>24</v>
      </c>
      <c r="K15" s="28">
        <v>53</v>
      </c>
      <c r="L15" s="31">
        <f t="shared" si="5"/>
        <v>0.45283018867924529</v>
      </c>
      <c r="M15" s="28">
        <v>22</v>
      </c>
      <c r="N15" s="28">
        <v>43</v>
      </c>
      <c r="O15" s="31">
        <f>PRODUCT(M15/N15)</f>
        <v>0.51162790697674421</v>
      </c>
      <c r="P15" s="28">
        <v>49</v>
      </c>
      <c r="Q15" s="28">
        <v>74</v>
      </c>
      <c r="R15" s="31">
        <f t="shared" si="6"/>
        <v>0.66216216216216217</v>
      </c>
      <c r="S15" s="28">
        <f>PRODUCT(G15+J15+M15+P15)</f>
        <v>138</v>
      </c>
      <c r="T15" s="281">
        <f t="shared" si="3"/>
        <v>237</v>
      </c>
      <c r="U15" s="31">
        <f>PRODUCT(S15/T15)</f>
        <v>0.58227848101265822</v>
      </c>
      <c r="V15" s="35"/>
      <c r="W15" s="28">
        <v>1991</v>
      </c>
      <c r="X15" s="28" t="s">
        <v>38</v>
      </c>
      <c r="Y15" s="29" t="s">
        <v>37</v>
      </c>
      <c r="Z15" s="286" t="s">
        <v>509</v>
      </c>
      <c r="AA15" s="286"/>
      <c r="AB15" s="286"/>
      <c r="AC15" s="286" t="s">
        <v>45</v>
      </c>
      <c r="AD15" s="28" t="s">
        <v>244</v>
      </c>
      <c r="AE15" s="273"/>
      <c r="AF15" s="273"/>
      <c r="AG15" s="273"/>
      <c r="AH15" s="273"/>
      <c r="AI15" s="273"/>
      <c r="AJ15" s="273"/>
      <c r="AK15" s="273"/>
    </row>
    <row r="16" spans="1:37" s="280" customFormat="1" ht="15.6" customHeight="1" x14ac:dyDescent="0.25">
      <c r="A16" s="275"/>
      <c r="B16" s="275"/>
      <c r="C16" s="28">
        <v>1992</v>
      </c>
      <c r="D16" s="28" t="s">
        <v>45</v>
      </c>
      <c r="E16" s="29" t="s">
        <v>37</v>
      </c>
      <c r="F16" s="90">
        <v>26</v>
      </c>
      <c r="G16" s="28">
        <v>28</v>
      </c>
      <c r="H16" s="28">
        <v>46</v>
      </c>
      <c r="I16" s="31">
        <f t="shared" si="4"/>
        <v>0.60869565217391308</v>
      </c>
      <c r="J16" s="28">
        <v>22</v>
      </c>
      <c r="K16" s="28">
        <v>44</v>
      </c>
      <c r="L16" s="31">
        <f t="shared" si="5"/>
        <v>0.5</v>
      </c>
      <c r="M16" s="28">
        <v>33</v>
      </c>
      <c r="N16" s="28">
        <v>54</v>
      </c>
      <c r="O16" s="31">
        <f>PRODUCT(M16/N16)</f>
        <v>0.61111111111111116</v>
      </c>
      <c r="P16" s="28">
        <v>61</v>
      </c>
      <c r="Q16" s="28">
        <v>109</v>
      </c>
      <c r="R16" s="31">
        <f t="shared" si="6"/>
        <v>0.55963302752293576</v>
      </c>
      <c r="S16" s="28">
        <v>144</v>
      </c>
      <c r="T16" s="281">
        <f t="shared" si="3"/>
        <v>253</v>
      </c>
      <c r="U16" s="41">
        <v>0.56899999999999995</v>
      </c>
      <c r="V16" s="35"/>
      <c r="W16" s="28">
        <v>1992</v>
      </c>
      <c r="X16" s="28" t="s">
        <v>45</v>
      </c>
      <c r="Y16" s="29" t="s">
        <v>37</v>
      </c>
      <c r="Z16" s="286"/>
      <c r="AA16" s="286"/>
      <c r="AB16" s="286"/>
      <c r="AC16" s="286" t="s">
        <v>36</v>
      </c>
      <c r="AD16" s="28" t="s">
        <v>243</v>
      </c>
      <c r="AE16" s="273"/>
      <c r="AF16" s="273"/>
      <c r="AG16" s="273"/>
      <c r="AH16" s="273"/>
      <c r="AI16" s="273"/>
      <c r="AJ16" s="273"/>
      <c r="AK16" s="273"/>
    </row>
    <row r="17" spans="1:37" s="280" customFormat="1" ht="15.6" customHeight="1" x14ac:dyDescent="0.25">
      <c r="A17" s="275"/>
      <c r="B17" s="275"/>
      <c r="C17" s="28">
        <v>1993</v>
      </c>
      <c r="D17" s="28" t="s">
        <v>39</v>
      </c>
      <c r="E17" s="29" t="s">
        <v>37</v>
      </c>
      <c r="F17" s="90">
        <v>26</v>
      </c>
      <c r="G17" s="28">
        <v>24</v>
      </c>
      <c r="H17" s="28">
        <v>38</v>
      </c>
      <c r="I17" s="31">
        <f t="shared" si="4"/>
        <v>0.63157894736842102</v>
      </c>
      <c r="J17" s="28">
        <v>15</v>
      </c>
      <c r="K17" s="28">
        <v>28</v>
      </c>
      <c r="L17" s="31">
        <f t="shared" si="5"/>
        <v>0.5357142857142857</v>
      </c>
      <c r="M17" s="28">
        <v>34</v>
      </c>
      <c r="N17" s="28">
        <v>59</v>
      </c>
      <c r="O17" s="31">
        <f>PRODUCT(M17/N17)</f>
        <v>0.57627118644067798</v>
      </c>
      <c r="P17" s="28">
        <v>45</v>
      </c>
      <c r="Q17" s="28">
        <v>89</v>
      </c>
      <c r="R17" s="31">
        <f t="shared" si="6"/>
        <v>0.5056179775280899</v>
      </c>
      <c r="S17" s="28">
        <v>118</v>
      </c>
      <c r="T17" s="281">
        <f t="shared" si="3"/>
        <v>214</v>
      </c>
      <c r="U17" s="41">
        <v>0.55100000000000005</v>
      </c>
      <c r="V17" s="35"/>
      <c r="W17" s="28">
        <v>1993</v>
      </c>
      <c r="X17" s="28" t="s">
        <v>39</v>
      </c>
      <c r="Y17" s="29" t="s">
        <v>37</v>
      </c>
      <c r="Z17" s="286"/>
      <c r="AA17" s="286"/>
      <c r="AB17" s="286"/>
      <c r="AC17" s="286" t="s">
        <v>58</v>
      </c>
      <c r="AD17" s="28"/>
      <c r="AE17" s="273"/>
      <c r="AF17" s="273"/>
      <c r="AG17" s="273"/>
      <c r="AH17" s="273"/>
      <c r="AI17" s="273"/>
      <c r="AJ17" s="273"/>
      <c r="AK17" s="273"/>
    </row>
    <row r="18" spans="1:37" s="280" customFormat="1" ht="15.6" customHeight="1" x14ac:dyDescent="0.25">
      <c r="A18" s="275"/>
      <c r="B18" s="275"/>
      <c r="C18" s="28">
        <v>1994</v>
      </c>
      <c r="D18" s="28" t="s">
        <v>38</v>
      </c>
      <c r="E18" s="29" t="s">
        <v>37</v>
      </c>
      <c r="F18" s="90">
        <v>34</v>
      </c>
      <c r="G18" s="28">
        <v>39</v>
      </c>
      <c r="H18" s="28">
        <v>70</v>
      </c>
      <c r="I18" s="31">
        <f t="shared" si="4"/>
        <v>0.55714285714285716</v>
      </c>
      <c r="J18" s="28">
        <v>18</v>
      </c>
      <c r="K18" s="28">
        <v>44</v>
      </c>
      <c r="L18" s="31">
        <f t="shared" si="5"/>
        <v>0.40909090909090912</v>
      </c>
      <c r="M18" s="28">
        <v>44</v>
      </c>
      <c r="N18" s="28">
        <v>68</v>
      </c>
      <c r="O18" s="31">
        <f>PRODUCT(M18/N18)</f>
        <v>0.6470588235294118</v>
      </c>
      <c r="P18" s="28">
        <v>52</v>
      </c>
      <c r="Q18" s="28">
        <v>87</v>
      </c>
      <c r="R18" s="31">
        <f t="shared" si="6"/>
        <v>0.5977011494252874</v>
      </c>
      <c r="S18" s="28">
        <v>153</v>
      </c>
      <c r="T18" s="281">
        <f t="shared" si="3"/>
        <v>269</v>
      </c>
      <c r="U18" s="41">
        <v>0.56899999999999995</v>
      </c>
      <c r="V18" s="35"/>
      <c r="W18" s="28">
        <v>1994</v>
      </c>
      <c r="X18" s="28" t="s">
        <v>38</v>
      </c>
      <c r="Y18" s="29" t="s">
        <v>37</v>
      </c>
      <c r="Z18" s="286"/>
      <c r="AA18" s="286"/>
      <c r="AB18" s="286" t="s">
        <v>363</v>
      </c>
      <c r="AC18" s="286" t="s">
        <v>39</v>
      </c>
      <c r="AD18" s="28" t="s">
        <v>253</v>
      </c>
      <c r="AE18" s="273"/>
      <c r="AF18" s="273"/>
      <c r="AG18" s="273"/>
      <c r="AH18" s="273"/>
      <c r="AI18" s="273"/>
      <c r="AJ18" s="273"/>
      <c r="AK18" s="273"/>
    </row>
    <row r="19" spans="1:37" s="280" customFormat="1" ht="15.6" customHeight="1" x14ac:dyDescent="0.25">
      <c r="A19" s="275"/>
      <c r="B19" s="275"/>
      <c r="C19" s="28">
        <v>1995</v>
      </c>
      <c r="D19" s="28" t="s">
        <v>39</v>
      </c>
      <c r="E19" s="29" t="s">
        <v>37</v>
      </c>
      <c r="F19" s="90">
        <v>1</v>
      </c>
      <c r="G19" s="28">
        <v>1</v>
      </c>
      <c r="H19" s="28">
        <v>1</v>
      </c>
      <c r="I19" s="31">
        <f t="shared" si="4"/>
        <v>1</v>
      </c>
      <c r="J19" s="28">
        <v>0</v>
      </c>
      <c r="K19" s="28">
        <v>1</v>
      </c>
      <c r="L19" s="31">
        <f t="shared" si="5"/>
        <v>0</v>
      </c>
      <c r="M19" s="28">
        <v>0</v>
      </c>
      <c r="N19" s="28">
        <v>0</v>
      </c>
      <c r="O19" s="31">
        <v>0</v>
      </c>
      <c r="P19" s="28">
        <v>0</v>
      </c>
      <c r="Q19" s="28">
        <v>1</v>
      </c>
      <c r="R19" s="31">
        <f t="shared" si="6"/>
        <v>0</v>
      </c>
      <c r="S19" s="28">
        <v>1</v>
      </c>
      <c r="T19" s="281">
        <f t="shared" si="3"/>
        <v>3</v>
      </c>
      <c r="U19" s="41">
        <v>0.33300000000000002</v>
      </c>
      <c r="V19" s="35"/>
      <c r="W19" s="28">
        <v>1995</v>
      </c>
      <c r="X19" s="28" t="s">
        <v>39</v>
      </c>
      <c r="Y19" s="29" t="s">
        <v>37</v>
      </c>
      <c r="Z19" s="286"/>
      <c r="AA19" s="286"/>
      <c r="AB19" s="286"/>
      <c r="AC19" s="286"/>
      <c r="AD19" s="28"/>
      <c r="AE19" s="273"/>
      <c r="AF19" s="273"/>
      <c r="AG19" s="273"/>
      <c r="AH19" s="273"/>
      <c r="AI19" s="273"/>
      <c r="AJ19" s="273"/>
      <c r="AK19" s="273"/>
    </row>
    <row r="20" spans="1:37" s="280" customFormat="1" ht="15.6" customHeight="1" x14ac:dyDescent="0.25">
      <c r="A20" s="275"/>
      <c r="B20" s="275"/>
      <c r="C20" s="28">
        <v>1996</v>
      </c>
      <c r="D20" s="28"/>
      <c r="E20" s="29"/>
      <c r="F20" s="90"/>
      <c r="G20" s="28"/>
      <c r="H20" s="281"/>
      <c r="I20" s="31"/>
      <c r="J20" s="28"/>
      <c r="K20" s="281"/>
      <c r="L20" s="31"/>
      <c r="M20" s="28"/>
      <c r="N20" s="281"/>
      <c r="O20" s="31"/>
      <c r="P20" s="28"/>
      <c r="Q20" s="281"/>
      <c r="R20" s="31"/>
      <c r="S20" s="28"/>
      <c r="T20" s="281"/>
      <c r="U20" s="295"/>
      <c r="V20" s="35"/>
      <c r="W20" s="28">
        <v>1996</v>
      </c>
      <c r="X20" s="28"/>
      <c r="Y20" s="29"/>
      <c r="Z20" s="286"/>
      <c r="AA20" s="286"/>
      <c r="AB20" s="286"/>
      <c r="AC20" s="286"/>
      <c r="AD20" s="28"/>
      <c r="AE20" s="273"/>
      <c r="AF20" s="273"/>
      <c r="AG20" s="273"/>
      <c r="AH20" s="273"/>
      <c r="AI20" s="273"/>
      <c r="AJ20" s="273"/>
      <c r="AK20" s="273"/>
    </row>
    <row r="21" spans="1:37" s="280" customFormat="1" ht="15.6" customHeight="1" x14ac:dyDescent="0.25">
      <c r="A21" s="275"/>
      <c r="B21" s="275"/>
      <c r="C21" s="28">
        <v>1997</v>
      </c>
      <c r="D21" s="28" t="s">
        <v>57</v>
      </c>
      <c r="E21" s="29" t="s">
        <v>37</v>
      </c>
      <c r="F21" s="90">
        <v>28</v>
      </c>
      <c r="G21" s="28">
        <v>8</v>
      </c>
      <c r="H21" s="28">
        <v>13</v>
      </c>
      <c r="I21" s="31">
        <f t="shared" ref="I21" si="7">PRODUCT(G21/H21)</f>
        <v>0.61538461538461542</v>
      </c>
      <c r="J21" s="28">
        <v>5</v>
      </c>
      <c r="K21" s="28">
        <v>12</v>
      </c>
      <c r="L21" s="31">
        <f t="shared" ref="L21" si="8">PRODUCT(J21/K21)</f>
        <v>0.41666666666666669</v>
      </c>
      <c r="M21" s="28">
        <v>24</v>
      </c>
      <c r="N21" s="28">
        <v>50</v>
      </c>
      <c r="O21" s="31">
        <f>PRODUCT(M21/N21)</f>
        <v>0.48</v>
      </c>
      <c r="P21" s="28">
        <v>55</v>
      </c>
      <c r="Q21" s="28">
        <v>125</v>
      </c>
      <c r="R21" s="31">
        <f t="shared" ref="R21" si="9">PRODUCT(P21/Q21)</f>
        <v>0.44</v>
      </c>
      <c r="S21" s="28">
        <v>92</v>
      </c>
      <c r="T21" s="281">
        <f t="shared" ref="T21" si="10">PRODUCT(H21+K21+N21+Q21)</f>
        <v>200</v>
      </c>
      <c r="U21" s="41">
        <v>0.46</v>
      </c>
      <c r="V21" s="35"/>
      <c r="W21" s="28">
        <v>1997</v>
      </c>
      <c r="X21" s="28" t="s">
        <v>57</v>
      </c>
      <c r="Y21" s="29" t="s">
        <v>37</v>
      </c>
      <c r="Z21" s="286"/>
      <c r="AA21" s="286"/>
      <c r="AB21" s="286"/>
      <c r="AC21" s="286" t="s">
        <v>41</v>
      </c>
      <c r="AD21" s="28"/>
      <c r="AE21" s="273"/>
      <c r="AF21" s="273"/>
      <c r="AG21" s="273"/>
      <c r="AH21" s="273"/>
      <c r="AI21" s="273"/>
      <c r="AJ21" s="273"/>
      <c r="AK21" s="273"/>
    </row>
    <row r="22" spans="1:37" s="280" customFormat="1" ht="15.6" customHeight="1" x14ac:dyDescent="0.25">
      <c r="A22" s="275"/>
      <c r="B22" s="275"/>
      <c r="C22" s="19" t="s">
        <v>7</v>
      </c>
      <c r="D22" s="20"/>
      <c r="E22" s="18"/>
      <c r="F22" s="18">
        <f>SUM(F4:F21)</f>
        <v>384</v>
      </c>
      <c r="G22" s="21">
        <f>SUM(G4:G21)</f>
        <v>832</v>
      </c>
      <c r="H22" s="21">
        <f>SUM(H4:H21)</f>
        <v>1058.9433962264152</v>
      </c>
      <c r="I22" s="282">
        <f>PRODUCT(G22/H22)</f>
        <v>0.78568883187228278</v>
      </c>
      <c r="J22" s="21">
        <f>SUM(J4:J21)</f>
        <v>516</v>
      </c>
      <c r="K22" s="21">
        <f>SUM(K4:K21)</f>
        <v>712.71052631578948</v>
      </c>
      <c r="L22" s="282">
        <f>PRODUCT(J22/K22)</f>
        <v>0.72399660303511426</v>
      </c>
      <c r="M22" s="21">
        <f>SUM(M4:M21)</f>
        <v>411</v>
      </c>
      <c r="N22" s="21">
        <f>SUM(N4:N21)</f>
        <v>626.26923076923072</v>
      </c>
      <c r="O22" s="282">
        <f>PRODUCT(M22/N22)</f>
        <v>0.65626727261561146</v>
      </c>
      <c r="P22" s="21">
        <f>SUM(P4:P21)</f>
        <v>392</v>
      </c>
      <c r="Q22" s="21">
        <f>SUM(Q4:Q21)</f>
        <v>781.30769230769238</v>
      </c>
      <c r="R22" s="282">
        <f>PRODUCT(P22/Q22)</f>
        <v>0.50172294968986897</v>
      </c>
      <c r="S22" s="21">
        <f>SUM(S4:S21)</f>
        <v>2151</v>
      </c>
      <c r="T22" s="21">
        <f>SUM(T4:T21)</f>
        <v>3179.2308456191276</v>
      </c>
      <c r="U22" s="282">
        <f>PRODUCT(S22/T22)</f>
        <v>0.67657874009495256</v>
      </c>
      <c r="V22" s="35"/>
      <c r="W22" s="20"/>
      <c r="X22" s="17"/>
      <c r="Y22" s="170"/>
      <c r="Z22" s="17"/>
      <c r="AA22" s="17"/>
      <c r="AB22" s="17"/>
      <c r="AC22" s="17"/>
      <c r="AD22" s="18"/>
      <c r="AE22" s="273"/>
      <c r="AF22" s="273"/>
      <c r="AG22" s="273"/>
      <c r="AH22" s="273"/>
      <c r="AI22" s="273"/>
      <c r="AJ22" s="273"/>
      <c r="AK22" s="273"/>
    </row>
    <row r="23" spans="1:37" s="280" customFormat="1" ht="15.6" customHeight="1" x14ac:dyDescent="0.25">
      <c r="A23" s="283"/>
      <c r="B23" s="283"/>
      <c r="C23" s="273"/>
      <c r="D23" s="273"/>
      <c r="E23" s="273"/>
      <c r="F23" s="35"/>
      <c r="G23" s="273"/>
      <c r="H23" s="273"/>
      <c r="I23" s="284"/>
      <c r="J23" s="273"/>
      <c r="K23" s="273"/>
      <c r="L23" s="285"/>
      <c r="M23" s="273"/>
      <c r="N23" s="273"/>
      <c r="O23" s="273"/>
      <c r="P23" s="273"/>
      <c r="Q23" s="273"/>
      <c r="R23" s="273"/>
      <c r="S23" s="273"/>
      <c r="T23" s="273"/>
      <c r="U23" s="273"/>
      <c r="V23" s="35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</row>
    <row r="24" spans="1:37" ht="15.6" customHeight="1" x14ac:dyDescent="0.25">
      <c r="A24" s="275"/>
      <c r="B24" s="275"/>
      <c r="C24" s="13" t="s">
        <v>519</v>
      </c>
      <c r="D24" s="14"/>
      <c r="E24" s="269"/>
      <c r="F24" s="14"/>
      <c r="G24" s="250"/>
      <c r="H24" s="85"/>
      <c r="I24" s="14"/>
      <c r="J24" s="250"/>
      <c r="K24" s="85"/>
      <c r="L24" s="14"/>
      <c r="M24" s="250"/>
      <c r="N24" s="85"/>
      <c r="O24" s="14"/>
      <c r="P24" s="250"/>
      <c r="Q24" s="85"/>
      <c r="R24" s="14"/>
      <c r="S24" s="250"/>
      <c r="T24" s="85"/>
      <c r="U24" s="30"/>
      <c r="V24" s="273"/>
      <c r="W24" s="13" t="s">
        <v>520</v>
      </c>
      <c r="X24" s="14"/>
      <c r="Y24" s="269"/>
      <c r="Z24" s="85"/>
      <c r="AA24" s="85"/>
      <c r="AB24" s="85"/>
      <c r="AC24" s="85"/>
      <c r="AD24" s="272"/>
      <c r="AE24" s="273"/>
      <c r="AF24" s="273"/>
      <c r="AG24" s="273"/>
      <c r="AH24" s="273"/>
      <c r="AI24" s="273"/>
      <c r="AJ24" s="273"/>
      <c r="AK24" s="273"/>
    </row>
    <row r="25" spans="1:37" s="280" customFormat="1" ht="15.6" customHeight="1" x14ac:dyDescent="0.25">
      <c r="A25" s="275"/>
      <c r="B25" s="275"/>
      <c r="C25" s="20"/>
      <c r="D25" s="17"/>
      <c r="E25" s="276"/>
      <c r="F25" s="236"/>
      <c r="G25" s="277"/>
      <c r="H25" s="236" t="s">
        <v>18</v>
      </c>
      <c r="I25" s="278"/>
      <c r="J25" s="277"/>
      <c r="K25" s="236" t="s">
        <v>19</v>
      </c>
      <c r="L25" s="279"/>
      <c r="M25" s="277"/>
      <c r="N25" s="236" t="s">
        <v>20</v>
      </c>
      <c r="O25" s="210"/>
      <c r="P25" s="277"/>
      <c r="Q25" s="236" t="s">
        <v>21</v>
      </c>
      <c r="R25" s="210"/>
      <c r="S25" s="277"/>
      <c r="T25" s="236" t="s">
        <v>7</v>
      </c>
      <c r="U25" s="210"/>
      <c r="V25" s="35"/>
      <c r="W25" s="20"/>
      <c r="X25" s="17"/>
      <c r="Y25" s="170"/>
      <c r="Z25" s="17"/>
      <c r="AA25" s="17"/>
      <c r="AB25" s="17"/>
      <c r="AC25" s="17"/>
      <c r="AD25" s="18"/>
      <c r="AE25" s="273"/>
      <c r="AF25" s="273"/>
      <c r="AG25" s="273"/>
      <c r="AH25" s="273"/>
      <c r="AI25" s="273"/>
      <c r="AJ25" s="273"/>
      <c r="AK25" s="273"/>
    </row>
    <row r="26" spans="1:37" ht="15.6" customHeight="1" x14ac:dyDescent="0.25">
      <c r="A26" s="275"/>
      <c r="B26" s="275"/>
      <c r="C26" s="20" t="s">
        <v>0</v>
      </c>
      <c r="D26" s="17" t="s">
        <v>4</v>
      </c>
      <c r="E26" s="276" t="s">
        <v>1</v>
      </c>
      <c r="F26" s="17" t="s">
        <v>3</v>
      </c>
      <c r="G26" s="20" t="s">
        <v>17</v>
      </c>
      <c r="H26" s="17" t="s">
        <v>507</v>
      </c>
      <c r="I26" s="168" t="s">
        <v>508</v>
      </c>
      <c r="J26" s="20" t="s">
        <v>17</v>
      </c>
      <c r="K26" s="17" t="s">
        <v>507</v>
      </c>
      <c r="L26" s="168" t="s">
        <v>508</v>
      </c>
      <c r="M26" s="20" t="s">
        <v>17</v>
      </c>
      <c r="N26" s="17" t="s">
        <v>507</v>
      </c>
      <c r="O26" s="168" t="s">
        <v>508</v>
      </c>
      <c r="P26" s="20" t="s">
        <v>17</v>
      </c>
      <c r="Q26" s="17" t="s">
        <v>507</v>
      </c>
      <c r="R26" s="168" t="s">
        <v>508</v>
      </c>
      <c r="S26" s="20" t="s">
        <v>17</v>
      </c>
      <c r="T26" s="17" t="s">
        <v>507</v>
      </c>
      <c r="U26" s="168" t="s">
        <v>508</v>
      </c>
      <c r="V26" s="35"/>
      <c r="W26" s="20" t="s">
        <v>0</v>
      </c>
      <c r="X26" s="17" t="s">
        <v>4</v>
      </c>
      <c r="Y26" s="276" t="s">
        <v>1</v>
      </c>
      <c r="Z26" s="20" t="s">
        <v>18</v>
      </c>
      <c r="AA26" s="17" t="s">
        <v>19</v>
      </c>
      <c r="AB26" s="17" t="s">
        <v>20</v>
      </c>
      <c r="AC26" s="17" t="s">
        <v>21</v>
      </c>
      <c r="AD26" s="18" t="s">
        <v>17</v>
      </c>
      <c r="AE26" s="273"/>
      <c r="AF26" s="273"/>
      <c r="AG26" s="273"/>
      <c r="AH26" s="273"/>
      <c r="AI26" s="273"/>
      <c r="AJ26" s="273"/>
      <c r="AK26" s="273"/>
    </row>
    <row r="27" spans="1:37" ht="15.6" customHeight="1" x14ac:dyDescent="0.25">
      <c r="A27" s="275"/>
      <c r="B27" s="275"/>
      <c r="C27" s="28">
        <v>1980</v>
      </c>
      <c r="D27" s="28" t="s">
        <v>36</v>
      </c>
      <c r="E27" s="29" t="s">
        <v>37</v>
      </c>
      <c r="F27" s="90">
        <v>6</v>
      </c>
      <c r="G27" s="28">
        <v>17</v>
      </c>
      <c r="H27" s="28">
        <v>27</v>
      </c>
      <c r="I27" s="31">
        <v>0.62962962962962965</v>
      </c>
      <c r="J27" s="28">
        <v>10</v>
      </c>
      <c r="K27" s="28">
        <v>20</v>
      </c>
      <c r="L27" s="31">
        <v>0.5</v>
      </c>
      <c r="M27" s="28">
        <v>8</v>
      </c>
      <c r="N27" s="28">
        <v>14</v>
      </c>
      <c r="O27" s="31">
        <v>0.5714285714285714</v>
      </c>
      <c r="P27" s="28">
        <v>5</v>
      </c>
      <c r="Q27" s="28">
        <v>13</v>
      </c>
      <c r="R27" s="31">
        <v>0.38461538461538464</v>
      </c>
      <c r="S27" s="28">
        <v>40</v>
      </c>
      <c r="T27" s="28">
        <v>74</v>
      </c>
      <c r="U27" s="31">
        <v>0.54054054054054057</v>
      </c>
      <c r="V27" s="273"/>
      <c r="W27" s="28">
        <v>1980</v>
      </c>
      <c r="X27" s="28" t="s">
        <v>36</v>
      </c>
      <c r="Y27" s="29" t="s">
        <v>37</v>
      </c>
      <c r="Z27" s="286" t="s">
        <v>38</v>
      </c>
      <c r="AA27" s="286" t="s">
        <v>59</v>
      </c>
      <c r="AB27" s="286" t="s">
        <v>34</v>
      </c>
      <c r="AC27" s="286" t="s">
        <v>58</v>
      </c>
      <c r="AD27" s="28" t="s">
        <v>38</v>
      </c>
      <c r="AE27" s="273"/>
      <c r="AF27" s="273"/>
      <c r="AG27" s="273"/>
      <c r="AH27" s="273"/>
      <c r="AI27" s="273"/>
      <c r="AJ27" s="273"/>
      <c r="AK27" s="273"/>
    </row>
    <row r="28" spans="1:37" ht="15.6" customHeight="1" x14ac:dyDescent="0.25">
      <c r="A28" s="275"/>
      <c r="B28" s="275"/>
      <c r="C28" s="28">
        <v>1981</v>
      </c>
      <c r="D28" s="28" t="s">
        <v>36</v>
      </c>
      <c r="E28" s="29" t="s">
        <v>37</v>
      </c>
      <c r="F28" s="90">
        <v>6</v>
      </c>
      <c r="G28" s="28">
        <v>23</v>
      </c>
      <c r="H28" s="28">
        <v>31</v>
      </c>
      <c r="I28" s="31">
        <v>0.74193548387096775</v>
      </c>
      <c r="J28" s="28">
        <v>6</v>
      </c>
      <c r="K28" s="28">
        <v>14</v>
      </c>
      <c r="L28" s="31">
        <v>0.42857142857142855</v>
      </c>
      <c r="M28" s="28">
        <v>9</v>
      </c>
      <c r="N28" s="28">
        <v>14</v>
      </c>
      <c r="O28" s="31">
        <v>0.6428571428571429</v>
      </c>
      <c r="P28" s="28">
        <v>4</v>
      </c>
      <c r="Q28" s="28">
        <v>6</v>
      </c>
      <c r="R28" s="31">
        <v>0.66666666666666663</v>
      </c>
      <c r="S28" s="28">
        <v>42</v>
      </c>
      <c r="T28" s="28">
        <v>65</v>
      </c>
      <c r="U28" s="31">
        <v>0.64615384615384619</v>
      </c>
      <c r="V28" s="273"/>
      <c r="W28" s="28">
        <v>1981</v>
      </c>
      <c r="X28" s="28" t="s">
        <v>36</v>
      </c>
      <c r="Y28" s="29" t="s">
        <v>37</v>
      </c>
      <c r="Z28" s="286" t="s">
        <v>36</v>
      </c>
      <c r="AA28" s="286" t="s">
        <v>255</v>
      </c>
      <c r="AB28" s="286" t="s">
        <v>39</v>
      </c>
      <c r="AC28" s="286" t="s">
        <v>34</v>
      </c>
      <c r="AD28" s="28" t="s">
        <v>36</v>
      </c>
      <c r="AE28" s="273"/>
      <c r="AF28" s="273"/>
      <c r="AG28" s="273"/>
      <c r="AH28" s="273"/>
      <c r="AI28" s="273"/>
      <c r="AJ28" s="273"/>
      <c r="AK28" s="273"/>
    </row>
    <row r="29" spans="1:37" ht="15.6" customHeight="1" x14ac:dyDescent="0.25">
      <c r="A29" s="275"/>
      <c r="B29" s="275"/>
      <c r="C29" s="28">
        <v>1982</v>
      </c>
      <c r="D29" s="28" t="s">
        <v>38</v>
      </c>
      <c r="E29" s="29" t="s">
        <v>37</v>
      </c>
      <c r="F29" s="90">
        <v>6</v>
      </c>
      <c r="G29" s="28">
        <v>18</v>
      </c>
      <c r="H29" s="28">
        <v>28</v>
      </c>
      <c r="I29" s="31">
        <v>0.6428571428571429</v>
      </c>
      <c r="J29" s="28">
        <v>7</v>
      </c>
      <c r="K29" s="28">
        <v>12</v>
      </c>
      <c r="L29" s="31">
        <v>0.58333333333333337</v>
      </c>
      <c r="M29" s="28">
        <v>6</v>
      </c>
      <c r="N29" s="28">
        <v>15</v>
      </c>
      <c r="O29" s="31">
        <v>0.4</v>
      </c>
      <c r="P29" s="28">
        <v>2</v>
      </c>
      <c r="Q29" s="28">
        <v>8</v>
      </c>
      <c r="R29" s="31">
        <v>0.25</v>
      </c>
      <c r="S29" s="28">
        <v>33</v>
      </c>
      <c r="T29" s="28">
        <v>63</v>
      </c>
      <c r="U29" s="31">
        <v>0.52380952380952384</v>
      </c>
      <c r="V29" s="273"/>
      <c r="W29" s="28">
        <v>1982</v>
      </c>
      <c r="X29" s="28" t="s">
        <v>38</v>
      </c>
      <c r="Y29" s="29" t="s">
        <v>37</v>
      </c>
      <c r="Z29" s="286" t="s">
        <v>36</v>
      </c>
      <c r="AA29" s="286" t="s">
        <v>251</v>
      </c>
      <c r="AB29" s="286" t="s">
        <v>436</v>
      </c>
      <c r="AC29" s="286" t="s">
        <v>253</v>
      </c>
      <c r="AD29" s="28" t="s">
        <v>45</v>
      </c>
      <c r="AE29" s="273"/>
      <c r="AF29" s="273"/>
      <c r="AG29" s="273"/>
      <c r="AH29" s="273"/>
      <c r="AI29" s="273"/>
      <c r="AJ29" s="273"/>
      <c r="AK29" s="273"/>
    </row>
    <row r="30" spans="1:37" ht="15.6" customHeight="1" x14ac:dyDescent="0.25">
      <c r="A30" s="275"/>
      <c r="B30" s="275"/>
      <c r="C30" s="28">
        <v>1983</v>
      </c>
      <c r="D30" s="28" t="s">
        <v>39</v>
      </c>
      <c r="E30" s="29" t="s">
        <v>40</v>
      </c>
      <c r="F30" s="90"/>
      <c r="G30" s="41"/>
      <c r="H30" s="28"/>
      <c r="I30" s="28"/>
      <c r="J30" s="41"/>
      <c r="K30" s="28"/>
      <c r="L30" s="28"/>
      <c r="M30" s="41"/>
      <c r="N30" s="28"/>
      <c r="O30" s="28"/>
      <c r="P30" s="41"/>
      <c r="Q30" s="28"/>
      <c r="R30" s="281"/>
      <c r="S30" s="41"/>
      <c r="T30" s="41"/>
      <c r="U30" s="41"/>
      <c r="V30" s="273"/>
      <c r="W30" s="28">
        <v>1983</v>
      </c>
      <c r="X30" s="28" t="s">
        <v>39</v>
      </c>
      <c r="Y30" s="29" t="s">
        <v>40</v>
      </c>
      <c r="Z30" s="286"/>
      <c r="AA30" s="286"/>
      <c r="AB30" s="286"/>
      <c r="AC30" s="286"/>
      <c r="AD30" s="28"/>
      <c r="AE30" s="273"/>
      <c r="AF30" s="273"/>
      <c r="AG30" s="273"/>
      <c r="AH30" s="273"/>
      <c r="AI30" s="273"/>
      <c r="AJ30" s="273"/>
      <c r="AK30" s="273"/>
    </row>
    <row r="31" spans="1:37" ht="15.6" customHeight="1" x14ac:dyDescent="0.25">
      <c r="A31" s="275"/>
      <c r="B31" s="275"/>
      <c r="C31" s="28">
        <v>1984</v>
      </c>
      <c r="D31" s="28" t="s">
        <v>41</v>
      </c>
      <c r="E31" s="29" t="s">
        <v>40</v>
      </c>
      <c r="F31" s="90">
        <v>6</v>
      </c>
      <c r="G31" s="28">
        <v>19</v>
      </c>
      <c r="H31" s="28">
        <v>23</v>
      </c>
      <c r="I31" s="31">
        <v>0.82608695652173914</v>
      </c>
      <c r="J31" s="28">
        <v>12</v>
      </c>
      <c r="K31" s="28">
        <v>12</v>
      </c>
      <c r="L31" s="31">
        <v>1</v>
      </c>
      <c r="M31" s="28">
        <v>14</v>
      </c>
      <c r="N31" s="28">
        <v>17</v>
      </c>
      <c r="O31" s="31">
        <v>0.82352941176470584</v>
      </c>
      <c r="P31" s="28">
        <v>9</v>
      </c>
      <c r="Q31" s="28">
        <v>12</v>
      </c>
      <c r="R31" s="31">
        <v>0.75</v>
      </c>
      <c r="S31" s="28">
        <v>54</v>
      </c>
      <c r="T31" s="28">
        <v>64</v>
      </c>
      <c r="U31" s="31">
        <v>0.84375</v>
      </c>
      <c r="V31" s="273"/>
      <c r="W31" s="28">
        <v>1984</v>
      </c>
      <c r="X31" s="28" t="s">
        <v>41</v>
      </c>
      <c r="Y31" s="29" t="s">
        <v>40</v>
      </c>
      <c r="Z31" s="286" t="s">
        <v>36</v>
      </c>
      <c r="AA31" s="286" t="s">
        <v>45</v>
      </c>
      <c r="AB31" s="286" t="s">
        <v>38</v>
      </c>
      <c r="AC31" s="286" t="s">
        <v>41</v>
      </c>
      <c r="AD31" s="28" t="s">
        <v>41</v>
      </c>
      <c r="AE31" s="273"/>
      <c r="AF31" s="273"/>
      <c r="AG31" s="273"/>
      <c r="AH31" s="273"/>
      <c r="AI31" s="273"/>
      <c r="AJ31" s="273"/>
      <c r="AK31" s="273"/>
    </row>
    <row r="32" spans="1:37" ht="15.6" customHeight="1" x14ac:dyDescent="0.25">
      <c r="A32" s="275"/>
      <c r="B32" s="275"/>
      <c r="C32" s="28">
        <v>1985</v>
      </c>
      <c r="D32" s="28" t="s">
        <v>41</v>
      </c>
      <c r="E32" s="29" t="s">
        <v>42</v>
      </c>
      <c r="F32" s="90">
        <v>6</v>
      </c>
      <c r="G32" s="28">
        <v>19</v>
      </c>
      <c r="H32" s="28">
        <v>27</v>
      </c>
      <c r="I32" s="31">
        <v>0.70370370370370372</v>
      </c>
      <c r="J32" s="28">
        <v>6</v>
      </c>
      <c r="K32" s="28">
        <v>8</v>
      </c>
      <c r="L32" s="31">
        <v>0.75</v>
      </c>
      <c r="M32" s="28">
        <v>15</v>
      </c>
      <c r="N32" s="28">
        <v>20</v>
      </c>
      <c r="O32" s="31">
        <v>0.75</v>
      </c>
      <c r="P32" s="28">
        <v>2</v>
      </c>
      <c r="Q32" s="28">
        <v>13</v>
      </c>
      <c r="R32" s="31">
        <v>0.15384615384615385</v>
      </c>
      <c r="S32" s="28">
        <v>42</v>
      </c>
      <c r="T32" s="28">
        <v>68</v>
      </c>
      <c r="U32" s="31">
        <v>0.61764705882352944</v>
      </c>
      <c r="V32" s="273"/>
      <c r="W32" s="28">
        <v>1985</v>
      </c>
      <c r="X32" s="28" t="s">
        <v>41</v>
      </c>
      <c r="Y32" s="29" t="s">
        <v>42</v>
      </c>
      <c r="Z32" s="286" t="s">
        <v>36</v>
      </c>
      <c r="AA32" s="286" t="s">
        <v>261</v>
      </c>
      <c r="AB32" s="286" t="s">
        <v>41</v>
      </c>
      <c r="AC32" s="286" t="s">
        <v>243</v>
      </c>
      <c r="AD32" s="28" t="s">
        <v>41</v>
      </c>
      <c r="AE32" s="273"/>
      <c r="AF32" s="273"/>
      <c r="AG32" s="273"/>
      <c r="AH32" s="273"/>
      <c r="AI32" s="273"/>
      <c r="AJ32" s="273"/>
      <c r="AK32" s="273"/>
    </row>
    <row r="33" spans="1:37" s="288" customFormat="1" ht="15.6" customHeight="1" x14ac:dyDescent="0.25">
      <c r="A33" s="287"/>
      <c r="B33" s="287"/>
      <c r="C33" s="28">
        <v>1986</v>
      </c>
      <c r="D33" s="28" t="s">
        <v>38</v>
      </c>
      <c r="E33" s="29" t="s">
        <v>42</v>
      </c>
      <c r="F33" s="90">
        <v>5</v>
      </c>
      <c r="G33" s="28">
        <v>19</v>
      </c>
      <c r="H33" s="28">
        <v>28</v>
      </c>
      <c r="I33" s="31">
        <v>0.6785714285714286</v>
      </c>
      <c r="J33" s="28">
        <v>8</v>
      </c>
      <c r="K33" s="28">
        <v>10</v>
      </c>
      <c r="L33" s="31">
        <v>0.8</v>
      </c>
      <c r="M33" s="28">
        <v>4</v>
      </c>
      <c r="N33" s="28">
        <v>9</v>
      </c>
      <c r="O33" s="31">
        <v>0.44444444444444442</v>
      </c>
      <c r="P33" s="28">
        <v>5</v>
      </c>
      <c r="Q33" s="28">
        <v>8</v>
      </c>
      <c r="R33" s="31">
        <v>0.625</v>
      </c>
      <c r="S33" s="28">
        <v>36</v>
      </c>
      <c r="T33" s="28">
        <v>55</v>
      </c>
      <c r="U33" s="31">
        <v>0.65454545454545454</v>
      </c>
      <c r="V33" s="273"/>
      <c r="W33" s="28">
        <v>1986</v>
      </c>
      <c r="X33" s="28" t="s">
        <v>38</v>
      </c>
      <c r="Y33" s="29" t="s">
        <v>42</v>
      </c>
      <c r="Z33" s="286" t="s">
        <v>36</v>
      </c>
      <c r="AA33" s="286" t="s">
        <v>46</v>
      </c>
      <c r="AB33" s="286"/>
      <c r="AC33" s="286" t="s">
        <v>252</v>
      </c>
      <c r="AD33" s="28" t="s">
        <v>39</v>
      </c>
      <c r="AE33" s="273"/>
      <c r="AF33" s="273"/>
      <c r="AG33" s="273"/>
      <c r="AH33" s="273"/>
      <c r="AI33" s="273"/>
      <c r="AJ33" s="273"/>
      <c r="AK33" s="273"/>
    </row>
    <row r="34" spans="1:37" ht="15.6" customHeight="1" x14ac:dyDescent="0.25">
      <c r="A34" s="275"/>
      <c r="B34" s="275"/>
      <c r="C34" s="28">
        <v>1987</v>
      </c>
      <c r="D34" s="28" t="s">
        <v>43</v>
      </c>
      <c r="E34" s="29" t="s">
        <v>42</v>
      </c>
      <c r="F34" s="90"/>
      <c r="G34" s="41"/>
      <c r="H34" s="28"/>
      <c r="I34" s="28"/>
      <c r="J34" s="41"/>
      <c r="K34" s="28"/>
      <c r="L34" s="28"/>
      <c r="M34" s="41"/>
      <c r="N34" s="28"/>
      <c r="O34" s="28"/>
      <c r="P34" s="41"/>
      <c r="Q34" s="28"/>
      <c r="R34" s="281"/>
      <c r="S34" s="41"/>
      <c r="T34" s="41"/>
      <c r="U34" s="41"/>
      <c r="V34" s="273"/>
      <c r="W34" s="28">
        <v>1987</v>
      </c>
      <c r="X34" s="28" t="s">
        <v>43</v>
      </c>
      <c r="Y34" s="29" t="s">
        <v>42</v>
      </c>
      <c r="Z34" s="286"/>
      <c r="AA34" s="286"/>
      <c r="AB34" s="286"/>
      <c r="AC34" s="286"/>
      <c r="AD34" s="28"/>
      <c r="AE34" s="273"/>
      <c r="AF34" s="273"/>
      <c r="AG34" s="273"/>
      <c r="AH34" s="273"/>
      <c r="AI34" s="273"/>
      <c r="AJ34" s="273"/>
      <c r="AK34" s="273"/>
    </row>
    <row r="35" spans="1:37" ht="15.6" customHeight="1" x14ac:dyDescent="0.25">
      <c r="A35" s="275"/>
      <c r="B35" s="275"/>
      <c r="C35" s="28">
        <v>1988</v>
      </c>
      <c r="D35" s="28" t="s">
        <v>44</v>
      </c>
      <c r="E35" s="29" t="s">
        <v>42</v>
      </c>
      <c r="F35" s="90"/>
      <c r="G35" s="41"/>
      <c r="H35" s="28"/>
      <c r="I35" s="28"/>
      <c r="J35" s="41"/>
      <c r="K35" s="28"/>
      <c r="L35" s="28"/>
      <c r="M35" s="41"/>
      <c r="N35" s="28"/>
      <c r="O35" s="28"/>
      <c r="P35" s="41"/>
      <c r="Q35" s="28"/>
      <c r="R35" s="281"/>
      <c r="S35" s="41"/>
      <c r="T35" s="41"/>
      <c r="U35" s="41"/>
      <c r="V35" s="273"/>
      <c r="W35" s="28">
        <v>1988</v>
      </c>
      <c r="X35" s="28" t="s">
        <v>44</v>
      </c>
      <c r="Y35" s="29" t="s">
        <v>42</v>
      </c>
      <c r="Z35" s="286"/>
      <c r="AA35" s="286"/>
      <c r="AB35" s="286"/>
      <c r="AC35" s="286"/>
      <c r="AD35" s="28"/>
      <c r="AE35" s="273"/>
      <c r="AF35" s="273"/>
      <c r="AG35" s="273"/>
      <c r="AH35" s="273"/>
      <c r="AI35" s="273"/>
      <c r="AJ35" s="273"/>
      <c r="AK35" s="273"/>
    </row>
    <row r="36" spans="1:37" ht="15.6" customHeight="1" x14ac:dyDescent="0.25">
      <c r="A36" s="275"/>
      <c r="B36" s="275"/>
      <c r="C36" s="28">
        <v>1989</v>
      </c>
      <c r="D36" s="28" t="s">
        <v>34</v>
      </c>
      <c r="E36" s="29" t="s">
        <v>42</v>
      </c>
      <c r="F36" s="90"/>
      <c r="G36" s="41"/>
      <c r="H36" s="28"/>
      <c r="I36" s="28"/>
      <c r="J36" s="41"/>
      <c r="K36" s="28"/>
      <c r="L36" s="28"/>
      <c r="M36" s="41"/>
      <c r="N36" s="28"/>
      <c r="O36" s="28"/>
      <c r="P36" s="41"/>
      <c r="Q36" s="28"/>
      <c r="R36" s="281"/>
      <c r="S36" s="41"/>
      <c r="T36" s="41"/>
      <c r="U36" s="41"/>
      <c r="V36" s="273"/>
      <c r="W36" s="28">
        <v>1989</v>
      </c>
      <c r="X36" s="28" t="s">
        <v>34</v>
      </c>
      <c r="Y36" s="29" t="s">
        <v>42</v>
      </c>
      <c r="Z36" s="286"/>
      <c r="AA36" s="286"/>
      <c r="AB36" s="286"/>
      <c r="AC36" s="286"/>
      <c r="AD36" s="28"/>
      <c r="AE36" s="273"/>
      <c r="AF36" s="273"/>
      <c r="AG36" s="273"/>
      <c r="AH36" s="273"/>
      <c r="AI36" s="273"/>
      <c r="AJ36" s="273"/>
      <c r="AK36" s="273"/>
    </row>
    <row r="37" spans="1:37" ht="15.6" customHeight="1" x14ac:dyDescent="0.25">
      <c r="A37" s="275"/>
      <c r="B37" s="275"/>
      <c r="C37" s="28">
        <v>1990</v>
      </c>
      <c r="D37" s="28" t="s">
        <v>38</v>
      </c>
      <c r="E37" s="29" t="s">
        <v>37</v>
      </c>
      <c r="F37" s="90">
        <v>7</v>
      </c>
      <c r="G37" s="28">
        <v>22</v>
      </c>
      <c r="H37" s="28">
        <v>34</v>
      </c>
      <c r="I37" s="31">
        <v>0.6470588235294118</v>
      </c>
      <c r="J37" s="28">
        <v>4</v>
      </c>
      <c r="K37" s="28">
        <v>13</v>
      </c>
      <c r="L37" s="31">
        <v>0.30769230769230771</v>
      </c>
      <c r="M37" s="28">
        <v>4</v>
      </c>
      <c r="N37" s="28">
        <v>8</v>
      </c>
      <c r="O37" s="31">
        <v>0.5</v>
      </c>
      <c r="P37" s="28">
        <v>5</v>
      </c>
      <c r="Q37" s="28">
        <v>9</v>
      </c>
      <c r="R37" s="31">
        <v>0.55555555555555558</v>
      </c>
      <c r="S37" s="28">
        <v>35</v>
      </c>
      <c r="T37" s="28">
        <v>64</v>
      </c>
      <c r="U37" s="31">
        <v>0.546875</v>
      </c>
      <c r="V37" s="273"/>
      <c r="W37" s="28">
        <v>1990</v>
      </c>
      <c r="X37" s="28" t="s">
        <v>38</v>
      </c>
      <c r="Y37" s="29" t="s">
        <v>37</v>
      </c>
      <c r="Z37" s="286" t="s">
        <v>38</v>
      </c>
      <c r="AA37" s="286"/>
      <c r="AB37" s="286"/>
      <c r="AC37" s="286" t="s">
        <v>244</v>
      </c>
      <c r="AD37" s="28" t="s">
        <v>252</v>
      </c>
      <c r="AE37" s="273"/>
      <c r="AF37" s="273"/>
      <c r="AG37" s="273"/>
      <c r="AH37" s="273"/>
      <c r="AI37" s="273"/>
      <c r="AJ37" s="273"/>
      <c r="AK37" s="273"/>
    </row>
    <row r="38" spans="1:37" ht="15.6" customHeight="1" x14ac:dyDescent="0.25">
      <c r="A38" s="275"/>
      <c r="B38" s="275"/>
      <c r="C38" s="28">
        <v>1991</v>
      </c>
      <c r="D38" s="28" t="s">
        <v>45</v>
      </c>
      <c r="E38" s="29" t="s">
        <v>37</v>
      </c>
      <c r="F38" s="90">
        <v>8</v>
      </c>
      <c r="G38" s="28">
        <v>13</v>
      </c>
      <c r="H38" s="28">
        <v>18</v>
      </c>
      <c r="I38" s="31">
        <v>0.72222222222222221</v>
      </c>
      <c r="J38" s="28">
        <v>5</v>
      </c>
      <c r="K38" s="28">
        <v>11</v>
      </c>
      <c r="L38" s="31">
        <v>0.45454545454545453</v>
      </c>
      <c r="M38" s="28">
        <v>8</v>
      </c>
      <c r="N38" s="28">
        <v>23</v>
      </c>
      <c r="O38" s="31">
        <v>0.34782608695652173</v>
      </c>
      <c r="P38" s="28">
        <v>10</v>
      </c>
      <c r="Q38" s="28">
        <v>20</v>
      </c>
      <c r="R38" s="31">
        <v>0.5</v>
      </c>
      <c r="S38" s="28">
        <v>36</v>
      </c>
      <c r="T38" s="28">
        <v>72</v>
      </c>
      <c r="U38" s="31">
        <v>0.5</v>
      </c>
      <c r="V38" s="273"/>
      <c r="W38" s="28">
        <v>1991</v>
      </c>
      <c r="X38" s="28" t="s">
        <v>45</v>
      </c>
      <c r="Y38" s="29" t="s">
        <v>37</v>
      </c>
      <c r="Z38" s="286" t="s">
        <v>58</v>
      </c>
      <c r="AA38" s="286"/>
      <c r="AB38" s="286" t="s">
        <v>244</v>
      </c>
      <c r="AC38" s="286" t="s">
        <v>45</v>
      </c>
      <c r="AD38" s="28" t="s">
        <v>252</v>
      </c>
      <c r="AE38" s="273"/>
      <c r="AF38" s="273"/>
      <c r="AG38" s="273"/>
      <c r="AH38" s="273"/>
      <c r="AI38" s="273"/>
      <c r="AJ38" s="273"/>
      <c r="AK38" s="273"/>
    </row>
    <row r="39" spans="1:37" ht="15.6" customHeight="1" x14ac:dyDescent="0.25">
      <c r="A39" s="275"/>
      <c r="B39" s="275"/>
      <c r="C39" s="28">
        <v>1992</v>
      </c>
      <c r="D39" s="28" t="s">
        <v>41</v>
      </c>
      <c r="E39" s="29" t="s">
        <v>37</v>
      </c>
      <c r="F39" s="90">
        <v>7</v>
      </c>
      <c r="G39" s="28">
        <v>10</v>
      </c>
      <c r="H39" s="28">
        <v>19</v>
      </c>
      <c r="I39" s="31">
        <v>0.52631578947368418</v>
      </c>
      <c r="J39" s="28">
        <v>7</v>
      </c>
      <c r="K39" s="28">
        <v>15</v>
      </c>
      <c r="L39" s="31">
        <v>0.46666666666666667</v>
      </c>
      <c r="M39" s="28">
        <v>6</v>
      </c>
      <c r="N39" s="28">
        <v>15</v>
      </c>
      <c r="O39" s="31">
        <v>0.4</v>
      </c>
      <c r="P39" s="28">
        <v>11</v>
      </c>
      <c r="Q39" s="28">
        <v>24</v>
      </c>
      <c r="R39" s="31">
        <v>0.45833333333333331</v>
      </c>
      <c r="S39" s="28">
        <v>34</v>
      </c>
      <c r="T39" s="28">
        <v>73</v>
      </c>
      <c r="U39" s="31">
        <v>0.46575342465753422</v>
      </c>
      <c r="V39" s="273"/>
      <c r="W39" s="28">
        <v>1992</v>
      </c>
      <c r="X39" s="28" t="s">
        <v>41</v>
      </c>
      <c r="Y39" s="29" t="s">
        <v>37</v>
      </c>
      <c r="Z39" s="286" t="s">
        <v>34</v>
      </c>
      <c r="AA39" s="286" t="s">
        <v>257</v>
      </c>
      <c r="AB39" s="286" t="s">
        <v>510</v>
      </c>
      <c r="AC39" s="286" t="s">
        <v>41</v>
      </c>
      <c r="AD39" s="28" t="s">
        <v>46</v>
      </c>
      <c r="AE39" s="273"/>
      <c r="AF39" s="273"/>
      <c r="AG39" s="273"/>
      <c r="AH39" s="273"/>
      <c r="AI39" s="273"/>
      <c r="AJ39" s="273"/>
      <c r="AK39" s="273"/>
    </row>
    <row r="40" spans="1:37" ht="15.6" customHeight="1" x14ac:dyDescent="0.25">
      <c r="A40" s="275"/>
      <c r="B40" s="275"/>
      <c r="C40" s="28">
        <v>1993</v>
      </c>
      <c r="D40" s="28" t="s">
        <v>39</v>
      </c>
      <c r="E40" s="29" t="s">
        <v>37</v>
      </c>
      <c r="F40" s="90">
        <v>4</v>
      </c>
      <c r="G40" s="28">
        <v>4</v>
      </c>
      <c r="H40" s="28">
        <v>11</v>
      </c>
      <c r="I40" s="31">
        <v>0.36363636363636365</v>
      </c>
      <c r="J40" s="28">
        <v>3</v>
      </c>
      <c r="K40" s="28">
        <v>7</v>
      </c>
      <c r="L40" s="31">
        <v>0.42857142857142855</v>
      </c>
      <c r="M40" s="28">
        <v>4</v>
      </c>
      <c r="N40" s="28">
        <v>6</v>
      </c>
      <c r="O40" s="31">
        <v>0.66666666666666663</v>
      </c>
      <c r="P40" s="28">
        <v>3</v>
      </c>
      <c r="Q40" s="28">
        <v>8</v>
      </c>
      <c r="R40" s="31">
        <v>0.375</v>
      </c>
      <c r="S40" s="28">
        <v>14</v>
      </c>
      <c r="T40" s="28">
        <v>32</v>
      </c>
      <c r="U40" s="31">
        <v>0.4375</v>
      </c>
      <c r="V40" s="273"/>
      <c r="W40" s="28">
        <v>1993</v>
      </c>
      <c r="X40" s="28" t="s">
        <v>39</v>
      </c>
      <c r="Y40" s="29" t="s">
        <v>37</v>
      </c>
      <c r="Z40" s="286"/>
      <c r="AA40" s="286"/>
      <c r="AB40" s="286"/>
      <c r="AC40" s="286" t="s">
        <v>512</v>
      </c>
      <c r="AD40" s="28"/>
      <c r="AE40" s="273"/>
      <c r="AF40" s="273"/>
      <c r="AG40" s="273"/>
      <c r="AH40" s="273"/>
      <c r="AI40" s="273"/>
      <c r="AJ40" s="273"/>
      <c r="AK40" s="273"/>
    </row>
    <row r="41" spans="1:37" ht="15.6" customHeight="1" x14ac:dyDescent="0.25">
      <c r="A41" s="275"/>
      <c r="B41" s="275"/>
      <c r="C41" s="28">
        <v>1994</v>
      </c>
      <c r="D41" s="28" t="s">
        <v>41</v>
      </c>
      <c r="E41" s="29" t="s">
        <v>37</v>
      </c>
      <c r="F41" s="90">
        <v>4</v>
      </c>
      <c r="G41" s="28">
        <v>6</v>
      </c>
      <c r="H41" s="28">
        <v>8</v>
      </c>
      <c r="I41" s="31">
        <v>0.75</v>
      </c>
      <c r="J41" s="28">
        <v>2</v>
      </c>
      <c r="K41" s="28">
        <v>4</v>
      </c>
      <c r="L41" s="31">
        <v>0.5</v>
      </c>
      <c r="M41" s="28">
        <v>4</v>
      </c>
      <c r="N41" s="28">
        <v>7</v>
      </c>
      <c r="O41" s="31">
        <v>0.5714285714285714</v>
      </c>
      <c r="P41" s="28">
        <v>2</v>
      </c>
      <c r="Q41" s="28">
        <v>4</v>
      </c>
      <c r="R41" s="31">
        <v>0.5</v>
      </c>
      <c r="S41" s="28">
        <v>14</v>
      </c>
      <c r="T41" s="28">
        <v>23</v>
      </c>
      <c r="U41" s="31">
        <v>0.60869565217391308</v>
      </c>
      <c r="V41" s="273"/>
      <c r="W41" s="28">
        <v>1994</v>
      </c>
      <c r="X41" s="28" t="s">
        <v>41</v>
      </c>
      <c r="Y41" s="29" t="s">
        <v>37</v>
      </c>
      <c r="Z41" s="286" t="s">
        <v>261</v>
      </c>
      <c r="AA41" s="286" t="s">
        <v>509</v>
      </c>
      <c r="AB41" s="286" t="s">
        <v>261</v>
      </c>
      <c r="AC41" s="286" t="s">
        <v>257</v>
      </c>
      <c r="AD41" s="28" t="s">
        <v>243</v>
      </c>
      <c r="AE41" s="273"/>
      <c r="AF41" s="273"/>
      <c r="AG41" s="273"/>
      <c r="AH41" s="273"/>
      <c r="AI41" s="273"/>
      <c r="AJ41" s="273"/>
      <c r="AK41" s="273"/>
    </row>
    <row r="42" spans="1:37" ht="15.6" customHeight="1" x14ac:dyDescent="0.25">
      <c r="A42" s="275"/>
      <c r="B42" s="275"/>
      <c r="C42" s="28">
        <v>1995</v>
      </c>
      <c r="D42" s="28" t="s">
        <v>45</v>
      </c>
      <c r="E42" s="29" t="s">
        <v>37</v>
      </c>
      <c r="F42" s="90"/>
      <c r="G42" s="41"/>
      <c r="H42" s="28"/>
      <c r="I42" s="28"/>
      <c r="J42" s="41"/>
      <c r="K42" s="28"/>
      <c r="L42" s="28"/>
      <c r="M42" s="41"/>
      <c r="N42" s="28"/>
      <c r="O42" s="28"/>
      <c r="P42" s="41"/>
      <c r="Q42" s="28"/>
      <c r="R42" s="281"/>
      <c r="S42" s="41"/>
      <c r="T42" s="41"/>
      <c r="U42" s="41"/>
      <c r="V42" s="273"/>
      <c r="W42" s="28">
        <v>1995</v>
      </c>
      <c r="X42" s="28" t="s">
        <v>45</v>
      </c>
      <c r="Y42" s="29" t="s">
        <v>37</v>
      </c>
      <c r="Z42" s="286"/>
      <c r="AA42" s="286"/>
      <c r="AB42" s="286"/>
      <c r="AC42" s="286"/>
      <c r="AD42" s="28"/>
      <c r="AE42" s="273"/>
      <c r="AF42" s="273"/>
      <c r="AG42" s="273"/>
      <c r="AH42" s="273"/>
      <c r="AI42" s="273"/>
      <c r="AJ42" s="273"/>
      <c r="AK42" s="273"/>
    </row>
    <row r="43" spans="1:37" ht="15.6" customHeight="1" x14ac:dyDescent="0.25">
      <c r="A43" s="275"/>
      <c r="B43" s="275"/>
      <c r="C43" s="28">
        <v>1996</v>
      </c>
      <c r="D43" s="28"/>
      <c r="E43" s="29"/>
      <c r="F43" s="90"/>
      <c r="G43" s="41"/>
      <c r="H43" s="28"/>
      <c r="I43" s="28"/>
      <c r="J43" s="41"/>
      <c r="K43" s="28"/>
      <c r="L43" s="28"/>
      <c r="M43" s="41"/>
      <c r="N43" s="28"/>
      <c r="O43" s="28"/>
      <c r="P43" s="41"/>
      <c r="Q43" s="28"/>
      <c r="R43" s="281"/>
      <c r="S43" s="41"/>
      <c r="T43" s="41"/>
      <c r="U43" s="41"/>
      <c r="V43" s="273"/>
      <c r="W43" s="28">
        <v>1996</v>
      </c>
      <c r="X43" s="28"/>
      <c r="Y43" s="29"/>
      <c r="Z43" s="286"/>
      <c r="AA43" s="286"/>
      <c r="AB43" s="286"/>
      <c r="AC43" s="286"/>
      <c r="AD43" s="28"/>
      <c r="AE43" s="273"/>
      <c r="AF43" s="273"/>
      <c r="AG43" s="273"/>
      <c r="AH43" s="273"/>
      <c r="AI43" s="273"/>
      <c r="AJ43" s="273"/>
      <c r="AK43" s="273"/>
    </row>
    <row r="44" spans="1:37" ht="15.6" customHeight="1" x14ac:dyDescent="0.25">
      <c r="A44" s="275"/>
      <c r="B44" s="275"/>
      <c r="C44" s="28">
        <v>1997</v>
      </c>
      <c r="D44" s="28" t="s">
        <v>45</v>
      </c>
      <c r="E44" s="29" t="s">
        <v>37</v>
      </c>
      <c r="F44" s="90">
        <v>8</v>
      </c>
      <c r="G44" s="28">
        <v>4</v>
      </c>
      <c r="H44" s="28">
        <v>6</v>
      </c>
      <c r="I44" s="31">
        <v>0.66666666666666663</v>
      </c>
      <c r="J44" s="28">
        <v>0</v>
      </c>
      <c r="K44" s="28">
        <v>2</v>
      </c>
      <c r="L44" s="31">
        <v>0</v>
      </c>
      <c r="M44" s="28">
        <v>5</v>
      </c>
      <c r="N44" s="28">
        <v>15</v>
      </c>
      <c r="O44" s="31">
        <v>0.33333333333333331</v>
      </c>
      <c r="P44" s="28">
        <v>9</v>
      </c>
      <c r="Q44" s="28">
        <v>26</v>
      </c>
      <c r="R44" s="31">
        <v>0.34615384615384615</v>
      </c>
      <c r="S44" s="28">
        <v>18</v>
      </c>
      <c r="T44" s="28">
        <v>49</v>
      </c>
      <c r="U44" s="31">
        <v>0.36734693877551022</v>
      </c>
      <c r="V44" s="273"/>
      <c r="W44" s="28">
        <v>1997</v>
      </c>
      <c r="X44" s="28" t="s">
        <v>45</v>
      </c>
      <c r="Y44" s="29" t="s">
        <v>37</v>
      </c>
      <c r="Z44" s="286"/>
      <c r="AA44" s="286"/>
      <c r="AB44" s="286"/>
      <c r="AC44" s="286"/>
      <c r="AD44" s="28"/>
      <c r="AE44" s="273"/>
      <c r="AF44" s="273"/>
      <c r="AG44" s="273"/>
      <c r="AH44" s="273"/>
      <c r="AI44" s="273"/>
      <c r="AJ44" s="273"/>
      <c r="AK44" s="273"/>
    </row>
    <row r="45" spans="1:37" ht="15.6" customHeight="1" x14ac:dyDescent="0.25">
      <c r="A45" s="275"/>
      <c r="B45" s="275"/>
      <c r="C45" s="19" t="s">
        <v>7</v>
      </c>
      <c r="D45" s="20"/>
      <c r="E45" s="18"/>
      <c r="F45" s="18">
        <v>165</v>
      </c>
      <c r="G45" s="21">
        <f>SUM(G27:G44)</f>
        <v>174</v>
      </c>
      <c r="H45" s="21">
        <f>SUM(H27:H44)</f>
        <v>260</v>
      </c>
      <c r="I45" s="282">
        <f>PRODUCT(G45/H45)</f>
        <v>0.66923076923076918</v>
      </c>
      <c r="J45" s="21">
        <f>SUM(J27:J44)</f>
        <v>70</v>
      </c>
      <c r="K45" s="21">
        <f>SUM(K27:K44)</f>
        <v>128</v>
      </c>
      <c r="L45" s="282">
        <f>PRODUCT(J45/K45)</f>
        <v>0.546875</v>
      </c>
      <c r="M45" s="21">
        <f>SUM(M27:M44)</f>
        <v>87</v>
      </c>
      <c r="N45" s="21">
        <f>SUM(N27:N44)</f>
        <v>163</v>
      </c>
      <c r="O45" s="282">
        <f>PRODUCT(M45/N45)</f>
        <v>0.53374233128834359</v>
      </c>
      <c r="P45" s="21">
        <f>SUM(P27:P44)</f>
        <v>67</v>
      </c>
      <c r="Q45" s="21">
        <f>SUM(Q27:Q44)</f>
        <v>151</v>
      </c>
      <c r="R45" s="282">
        <f>PRODUCT(P45/Q45)</f>
        <v>0.44370860927152317</v>
      </c>
      <c r="S45" s="21">
        <f>SUM(S27:S44)</f>
        <v>398</v>
      </c>
      <c r="T45" s="21">
        <f>SUM(T27:T44)</f>
        <v>702</v>
      </c>
      <c r="U45" s="282">
        <f>PRODUCT(S45/T45)</f>
        <v>0.5669515669515669</v>
      </c>
      <c r="V45" s="273"/>
      <c r="W45" s="20"/>
      <c r="X45" s="17"/>
      <c r="Y45" s="170"/>
      <c r="Z45" s="17"/>
      <c r="AA45" s="17"/>
      <c r="AB45" s="17"/>
      <c r="AC45" s="17"/>
      <c r="AD45" s="18"/>
      <c r="AE45" s="273"/>
      <c r="AF45" s="273"/>
      <c r="AG45" s="273"/>
      <c r="AH45" s="273"/>
      <c r="AI45" s="273"/>
      <c r="AJ45" s="273"/>
      <c r="AK45" s="273"/>
    </row>
    <row r="46" spans="1:37" ht="15.6" customHeight="1" x14ac:dyDescent="0.25">
      <c r="A46" s="275"/>
      <c r="B46" s="275"/>
      <c r="C46" s="273"/>
      <c r="D46" s="273"/>
      <c r="E46" s="273"/>
      <c r="F46" s="35"/>
      <c r="G46" s="273"/>
      <c r="H46" s="273"/>
      <c r="I46" s="284"/>
      <c r="J46" s="273"/>
      <c r="K46" s="273"/>
      <c r="L46" s="285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</row>
    <row r="47" spans="1:37" ht="15.6" customHeight="1" x14ac:dyDescent="0.25">
      <c r="A47" s="275"/>
      <c r="B47" s="275"/>
      <c r="C47" s="13" t="s">
        <v>515</v>
      </c>
      <c r="D47" s="14"/>
      <c r="E47" s="269"/>
      <c r="F47" s="14"/>
      <c r="G47" s="250"/>
      <c r="H47" s="85"/>
      <c r="I47" s="14"/>
      <c r="J47" s="250"/>
      <c r="K47" s="85"/>
      <c r="L47" s="14"/>
      <c r="M47" s="250"/>
      <c r="N47" s="85"/>
      <c r="O47" s="14"/>
      <c r="P47" s="250"/>
      <c r="Q47" s="85"/>
      <c r="R47" s="14"/>
      <c r="S47" s="250"/>
      <c r="T47" s="85"/>
      <c r="U47" s="30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</row>
    <row r="48" spans="1:37" ht="15.6" customHeight="1" x14ac:dyDescent="0.25">
      <c r="A48" s="275"/>
      <c r="B48" s="275"/>
      <c r="C48" s="20"/>
      <c r="D48" s="17"/>
      <c r="E48" s="276"/>
      <c r="F48" s="236"/>
      <c r="G48" s="277"/>
      <c r="H48" s="236" t="s">
        <v>18</v>
      </c>
      <c r="I48" s="278"/>
      <c r="J48" s="277"/>
      <c r="K48" s="236" t="s">
        <v>19</v>
      </c>
      <c r="L48" s="279"/>
      <c r="M48" s="277"/>
      <c r="N48" s="236" t="s">
        <v>20</v>
      </c>
      <c r="O48" s="210"/>
      <c r="P48" s="277"/>
      <c r="Q48" s="236" t="s">
        <v>21</v>
      </c>
      <c r="R48" s="210"/>
      <c r="S48" s="277"/>
      <c r="T48" s="236" t="s">
        <v>7</v>
      </c>
      <c r="U48" s="210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</row>
    <row r="49" spans="1:37" ht="15.6" customHeight="1" x14ac:dyDescent="0.25">
      <c r="A49" s="275"/>
      <c r="B49" s="275"/>
      <c r="C49" s="25"/>
      <c r="D49" s="17"/>
      <c r="E49" s="276"/>
      <c r="F49" s="17" t="s">
        <v>3</v>
      </c>
      <c r="G49" s="20" t="s">
        <v>17</v>
      </c>
      <c r="H49" s="17" t="s">
        <v>507</v>
      </c>
      <c r="I49" s="168" t="s">
        <v>508</v>
      </c>
      <c r="J49" s="20" t="s">
        <v>17</v>
      </c>
      <c r="K49" s="17" t="s">
        <v>507</v>
      </c>
      <c r="L49" s="168" t="s">
        <v>508</v>
      </c>
      <c r="M49" s="20" t="s">
        <v>17</v>
      </c>
      <c r="N49" s="17" t="s">
        <v>507</v>
      </c>
      <c r="O49" s="168" t="s">
        <v>508</v>
      </c>
      <c r="P49" s="20" t="s">
        <v>17</v>
      </c>
      <c r="Q49" s="17" t="s">
        <v>507</v>
      </c>
      <c r="R49" s="168" t="s">
        <v>508</v>
      </c>
      <c r="S49" s="20" t="s">
        <v>17</v>
      </c>
      <c r="T49" s="17" t="s">
        <v>507</v>
      </c>
      <c r="U49" s="168" t="s">
        <v>508</v>
      </c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</row>
    <row r="50" spans="1:37" ht="15.6" customHeight="1" x14ac:dyDescent="0.25">
      <c r="A50" s="275"/>
      <c r="B50" s="275"/>
      <c r="C50" s="19" t="s">
        <v>516</v>
      </c>
      <c r="D50" s="20"/>
      <c r="E50" s="18"/>
      <c r="F50" s="18">
        <f t="shared" ref="F50:U50" si="11">PRODUCT(F22)</f>
        <v>384</v>
      </c>
      <c r="G50" s="21">
        <f t="shared" si="11"/>
        <v>832</v>
      </c>
      <c r="H50" s="21">
        <f t="shared" si="11"/>
        <v>1058.9433962264152</v>
      </c>
      <c r="I50" s="282">
        <f t="shared" si="11"/>
        <v>0.78568883187228278</v>
      </c>
      <c r="J50" s="21">
        <f t="shared" si="11"/>
        <v>516</v>
      </c>
      <c r="K50" s="21">
        <f t="shared" si="11"/>
        <v>712.71052631578948</v>
      </c>
      <c r="L50" s="282">
        <f t="shared" si="11"/>
        <v>0.72399660303511426</v>
      </c>
      <c r="M50" s="21">
        <f t="shared" si="11"/>
        <v>411</v>
      </c>
      <c r="N50" s="21">
        <f t="shared" si="11"/>
        <v>626.26923076923072</v>
      </c>
      <c r="O50" s="282">
        <f t="shared" si="11"/>
        <v>0.65626727261561146</v>
      </c>
      <c r="P50" s="21">
        <f t="shared" si="11"/>
        <v>392</v>
      </c>
      <c r="Q50" s="21">
        <f t="shared" si="11"/>
        <v>781.30769230769238</v>
      </c>
      <c r="R50" s="282">
        <f t="shared" si="11"/>
        <v>0.50172294968986897</v>
      </c>
      <c r="S50" s="21">
        <f t="shared" si="11"/>
        <v>2151</v>
      </c>
      <c r="T50" s="21">
        <f t="shared" si="11"/>
        <v>3179.2308456191276</v>
      </c>
      <c r="U50" s="282">
        <f t="shared" si="11"/>
        <v>0.67657874009495256</v>
      </c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</row>
    <row r="51" spans="1:37" ht="15.6" customHeight="1" x14ac:dyDescent="0.25">
      <c r="A51" s="275"/>
      <c r="B51" s="275"/>
      <c r="C51" s="19" t="s">
        <v>517</v>
      </c>
      <c r="D51" s="20"/>
      <c r="E51" s="18"/>
      <c r="F51" s="18">
        <f>PRODUCT(F45)</f>
        <v>165</v>
      </c>
      <c r="G51" s="21">
        <f t="shared" ref="G51:U51" si="12">PRODUCT(G45)</f>
        <v>174</v>
      </c>
      <c r="H51" s="21">
        <f t="shared" si="12"/>
        <v>260</v>
      </c>
      <c r="I51" s="282">
        <f t="shared" si="12"/>
        <v>0.66923076923076918</v>
      </c>
      <c r="J51" s="21">
        <f t="shared" si="12"/>
        <v>70</v>
      </c>
      <c r="K51" s="21">
        <f t="shared" si="12"/>
        <v>128</v>
      </c>
      <c r="L51" s="282">
        <f t="shared" si="12"/>
        <v>0.546875</v>
      </c>
      <c r="M51" s="21">
        <f t="shared" si="12"/>
        <v>87</v>
      </c>
      <c r="N51" s="21">
        <f t="shared" si="12"/>
        <v>163</v>
      </c>
      <c r="O51" s="282">
        <f t="shared" si="12"/>
        <v>0.53374233128834359</v>
      </c>
      <c r="P51" s="21">
        <f t="shared" si="12"/>
        <v>67</v>
      </c>
      <c r="Q51" s="21">
        <f t="shared" si="12"/>
        <v>151</v>
      </c>
      <c r="R51" s="282">
        <f t="shared" si="12"/>
        <v>0.44370860927152317</v>
      </c>
      <c r="S51" s="21">
        <f t="shared" si="12"/>
        <v>398</v>
      </c>
      <c r="T51" s="21">
        <f t="shared" si="12"/>
        <v>702</v>
      </c>
      <c r="U51" s="282">
        <f t="shared" si="12"/>
        <v>0.5669515669515669</v>
      </c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</row>
    <row r="52" spans="1:37" ht="15.6" customHeight="1" x14ac:dyDescent="0.25">
      <c r="A52" s="275"/>
      <c r="B52" s="275"/>
      <c r="C52" s="273"/>
      <c r="D52" s="273"/>
      <c r="E52" s="273"/>
      <c r="F52" s="35"/>
      <c r="G52" s="273"/>
      <c r="H52" s="273"/>
      <c r="I52" s="284"/>
      <c r="J52" s="273"/>
      <c r="K52" s="273"/>
      <c r="L52" s="285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</row>
    <row r="53" spans="1:37" ht="15.6" customHeight="1" x14ac:dyDescent="0.25">
      <c r="A53" s="275"/>
      <c r="B53" s="275"/>
      <c r="C53" s="273"/>
      <c r="D53" s="273"/>
      <c r="E53" s="273"/>
      <c r="F53" s="35"/>
      <c r="G53" s="273"/>
      <c r="H53" s="273"/>
      <c r="I53" s="284"/>
      <c r="J53" s="273"/>
      <c r="K53" s="273"/>
      <c r="L53" s="285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</row>
    <row r="54" spans="1:37" ht="15.6" customHeight="1" x14ac:dyDescent="0.25">
      <c r="A54" s="275"/>
      <c r="B54" s="275"/>
      <c r="C54" s="273"/>
      <c r="D54" s="273"/>
      <c r="E54" s="273"/>
      <c r="F54" s="35"/>
      <c r="G54" s="273"/>
      <c r="H54" s="273"/>
      <c r="I54" s="284"/>
      <c r="J54" s="273"/>
      <c r="K54" s="273"/>
      <c r="L54" s="285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</row>
    <row r="55" spans="1:37" ht="15.6" customHeight="1" x14ac:dyDescent="0.25">
      <c r="A55" s="275"/>
      <c r="B55" s="275"/>
      <c r="C55" s="273"/>
      <c r="D55" s="273"/>
      <c r="E55" s="273"/>
      <c r="F55" s="35"/>
      <c r="G55" s="273"/>
      <c r="H55" s="273"/>
      <c r="I55" s="284"/>
      <c r="J55" s="273"/>
      <c r="K55" s="273"/>
      <c r="L55" s="285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</row>
    <row r="56" spans="1:37" ht="15.6" customHeight="1" x14ac:dyDescent="0.25">
      <c r="A56" s="275"/>
      <c r="B56" s="275"/>
      <c r="C56" s="273"/>
      <c r="D56" s="273"/>
      <c r="E56" s="273"/>
      <c r="F56" s="35"/>
      <c r="G56" s="273"/>
      <c r="H56" s="273"/>
      <c r="I56" s="284"/>
      <c r="J56" s="273"/>
      <c r="K56" s="273"/>
      <c r="L56" s="285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</row>
    <row r="57" spans="1:37" ht="15.6" customHeight="1" x14ac:dyDescent="0.25">
      <c r="A57" s="275"/>
      <c r="B57" s="275"/>
      <c r="C57" s="273"/>
      <c r="D57" s="273"/>
      <c r="E57" s="273"/>
      <c r="F57" s="35"/>
      <c r="G57" s="273"/>
      <c r="H57" s="273"/>
      <c r="I57" s="284"/>
      <c r="J57" s="273"/>
      <c r="K57" s="273"/>
      <c r="L57" s="285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</row>
    <row r="58" spans="1:37" ht="15.6" customHeight="1" x14ac:dyDescent="0.25">
      <c r="A58" s="275"/>
      <c r="B58" s="275"/>
      <c r="C58" s="273"/>
      <c r="D58" s="273"/>
      <c r="E58" s="273"/>
      <c r="F58" s="35"/>
      <c r="G58" s="273"/>
      <c r="H58" s="273"/>
      <c r="I58" s="284"/>
      <c r="J58" s="273"/>
      <c r="K58" s="273"/>
      <c r="L58" s="285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</row>
    <row r="59" spans="1:37" ht="15.6" customHeight="1" x14ac:dyDescent="0.25">
      <c r="A59" s="275"/>
      <c r="B59" s="275"/>
      <c r="C59" s="273"/>
      <c r="D59" s="273"/>
      <c r="E59" s="273"/>
      <c r="F59" s="35"/>
      <c r="G59" s="273"/>
      <c r="H59" s="273"/>
      <c r="I59" s="284"/>
      <c r="J59" s="273"/>
      <c r="K59" s="273"/>
      <c r="L59" s="285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</row>
    <row r="60" spans="1:37" ht="15.6" customHeight="1" x14ac:dyDescent="0.25">
      <c r="A60" s="275"/>
      <c r="B60" s="275"/>
      <c r="C60" s="273"/>
      <c r="D60" s="273"/>
      <c r="E60" s="273"/>
      <c r="F60" s="35"/>
      <c r="G60" s="273"/>
      <c r="H60" s="273"/>
      <c r="I60" s="284"/>
      <c r="J60" s="273"/>
      <c r="K60" s="273"/>
      <c r="L60" s="285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</row>
    <row r="61" spans="1:37" ht="15.6" customHeight="1" x14ac:dyDescent="0.25">
      <c r="A61" s="275"/>
      <c r="B61" s="275"/>
      <c r="C61" s="273"/>
      <c r="D61" s="273"/>
      <c r="E61" s="273"/>
      <c r="F61" s="35"/>
      <c r="G61" s="273"/>
      <c r="H61" s="273"/>
      <c r="I61" s="284"/>
      <c r="J61" s="273"/>
      <c r="K61" s="273"/>
      <c r="L61" s="285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</row>
    <row r="62" spans="1:37" ht="15.6" customHeight="1" x14ac:dyDescent="0.25">
      <c r="A62" s="275"/>
      <c r="B62" s="275"/>
      <c r="C62" s="273"/>
      <c r="D62" s="273"/>
      <c r="E62" s="273"/>
      <c r="F62" s="35"/>
      <c r="G62" s="273"/>
      <c r="H62" s="273"/>
      <c r="I62" s="284"/>
      <c r="J62" s="273"/>
      <c r="K62" s="273"/>
      <c r="L62" s="285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</row>
    <row r="63" spans="1:37" ht="15.6" customHeight="1" x14ac:dyDescent="0.25">
      <c r="A63" s="275"/>
      <c r="B63" s="275"/>
      <c r="C63" s="273"/>
      <c r="D63" s="273"/>
      <c r="E63" s="273"/>
      <c r="F63" s="35"/>
      <c r="G63" s="273"/>
      <c r="H63" s="273"/>
      <c r="I63" s="284"/>
      <c r="J63" s="273"/>
      <c r="K63" s="273"/>
      <c r="L63" s="285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</row>
    <row r="64" spans="1:37" ht="15.6" customHeight="1" x14ac:dyDescent="0.25">
      <c r="A64" s="275"/>
      <c r="B64" s="275"/>
      <c r="C64" s="273"/>
      <c r="D64" s="273"/>
      <c r="E64" s="273"/>
      <c r="F64" s="35"/>
      <c r="G64" s="273"/>
      <c r="H64" s="273"/>
      <c r="I64" s="284"/>
      <c r="J64" s="273"/>
      <c r="K64" s="273"/>
      <c r="L64" s="285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</row>
    <row r="65" spans="1:37" ht="15.6" customHeight="1" x14ac:dyDescent="0.25">
      <c r="A65" s="275"/>
      <c r="B65" s="275"/>
      <c r="C65" s="273"/>
      <c r="D65" s="273"/>
      <c r="E65" s="273"/>
      <c r="F65" s="35"/>
      <c r="G65" s="273"/>
      <c r="H65" s="273"/>
      <c r="I65" s="284"/>
      <c r="J65" s="273"/>
      <c r="K65" s="273"/>
      <c r="L65" s="285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</row>
    <row r="66" spans="1:37" ht="15.6" customHeight="1" x14ac:dyDescent="0.25">
      <c r="A66" s="275"/>
      <c r="B66" s="275"/>
      <c r="C66" s="273"/>
      <c r="D66" s="273"/>
      <c r="E66" s="273"/>
      <c r="F66" s="35"/>
      <c r="G66" s="273"/>
      <c r="H66" s="273"/>
      <c r="I66" s="284"/>
      <c r="J66" s="273"/>
      <c r="K66" s="273"/>
      <c r="L66" s="285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</row>
    <row r="67" spans="1:37" ht="15.6" customHeight="1" x14ac:dyDescent="0.25">
      <c r="A67" s="275"/>
      <c r="B67" s="275"/>
      <c r="C67" s="273"/>
      <c r="D67" s="273"/>
      <c r="E67" s="273"/>
      <c r="F67" s="35"/>
      <c r="G67" s="273"/>
      <c r="H67" s="273"/>
      <c r="I67" s="284"/>
      <c r="J67" s="273"/>
      <c r="K67" s="273"/>
      <c r="L67" s="285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</row>
    <row r="68" spans="1:37" ht="15.6" customHeight="1" x14ac:dyDescent="0.25">
      <c r="A68" s="275"/>
      <c r="B68" s="275"/>
      <c r="C68" s="273"/>
      <c r="D68" s="273"/>
      <c r="E68" s="273"/>
      <c r="F68" s="35"/>
      <c r="G68" s="273"/>
      <c r="H68" s="273"/>
      <c r="I68" s="284"/>
      <c r="J68" s="273"/>
      <c r="K68" s="273"/>
      <c r="L68" s="285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</row>
    <row r="69" spans="1:37" ht="15.6" customHeight="1" x14ac:dyDescent="0.25">
      <c r="A69" s="275"/>
      <c r="B69" s="275"/>
      <c r="C69" s="273"/>
      <c r="D69" s="273"/>
      <c r="E69" s="273"/>
      <c r="F69" s="35"/>
      <c r="G69" s="273"/>
      <c r="H69" s="273"/>
      <c r="I69" s="284"/>
      <c r="J69" s="273"/>
      <c r="K69" s="273"/>
      <c r="L69" s="285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</row>
    <row r="70" spans="1:37" ht="15.6" customHeight="1" x14ac:dyDescent="0.25">
      <c r="A70" s="275"/>
      <c r="B70" s="275"/>
      <c r="C70" s="273"/>
      <c r="D70" s="273"/>
      <c r="E70" s="273"/>
      <c r="F70" s="35"/>
      <c r="G70" s="273"/>
      <c r="H70" s="273"/>
      <c r="I70" s="284"/>
      <c r="J70" s="273"/>
      <c r="K70" s="273"/>
      <c r="L70" s="285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</row>
    <row r="71" spans="1:37" ht="15.6" customHeight="1" x14ac:dyDescent="0.25">
      <c r="A71" s="275"/>
      <c r="B71" s="275"/>
      <c r="C71" s="273"/>
      <c r="D71" s="273"/>
      <c r="E71" s="273"/>
      <c r="F71" s="35"/>
      <c r="G71" s="273"/>
      <c r="H71" s="273"/>
      <c r="I71" s="284"/>
      <c r="J71" s="273"/>
      <c r="K71" s="273"/>
      <c r="L71" s="285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</row>
    <row r="72" spans="1:37" ht="15.6" customHeight="1" x14ac:dyDescent="0.25">
      <c r="A72" s="275"/>
      <c r="B72" s="275"/>
      <c r="C72" s="273"/>
      <c r="D72" s="273"/>
      <c r="E72" s="273"/>
      <c r="F72" s="35"/>
      <c r="G72" s="273"/>
      <c r="H72" s="273"/>
      <c r="I72" s="284"/>
      <c r="J72" s="273"/>
      <c r="K72" s="273"/>
      <c r="L72" s="285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</row>
    <row r="73" spans="1:37" s="288" customFormat="1" ht="15.6" customHeight="1" x14ac:dyDescent="0.25">
      <c r="A73" s="287"/>
      <c r="B73" s="287"/>
      <c r="C73" s="273"/>
      <c r="D73" s="273"/>
      <c r="E73" s="273"/>
      <c r="F73" s="35"/>
      <c r="G73" s="273"/>
      <c r="H73" s="273"/>
      <c r="I73" s="284"/>
      <c r="J73" s="273"/>
      <c r="K73" s="273"/>
      <c r="L73" s="285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</row>
    <row r="74" spans="1:37" s="288" customFormat="1" ht="15.6" customHeight="1" x14ac:dyDescent="0.25">
      <c r="A74" s="287"/>
      <c r="B74" s="287"/>
      <c r="C74" s="273"/>
      <c r="D74" s="273"/>
      <c r="E74" s="273"/>
      <c r="F74" s="35"/>
      <c r="G74" s="273"/>
      <c r="H74" s="273"/>
      <c r="I74" s="284"/>
      <c r="J74" s="273"/>
      <c r="K74" s="273"/>
      <c r="L74" s="285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</row>
    <row r="75" spans="1:37" ht="15.6" customHeight="1" x14ac:dyDescent="0.25">
      <c r="A75" s="275"/>
      <c r="B75" s="275"/>
      <c r="C75" s="273"/>
      <c r="D75" s="273"/>
      <c r="E75" s="273"/>
      <c r="F75" s="35"/>
      <c r="G75" s="273"/>
      <c r="H75" s="273"/>
      <c r="I75" s="284"/>
      <c r="J75" s="273"/>
      <c r="K75" s="273"/>
      <c r="L75" s="285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</row>
    <row r="76" spans="1:37" ht="15.6" customHeight="1" x14ac:dyDescent="0.25">
      <c r="A76" s="275"/>
      <c r="B76" s="275"/>
      <c r="C76" s="273"/>
      <c r="D76" s="273"/>
      <c r="E76" s="273"/>
      <c r="F76" s="35"/>
      <c r="G76" s="273"/>
      <c r="H76" s="273"/>
      <c r="I76" s="284"/>
      <c r="J76" s="273"/>
      <c r="K76" s="273"/>
      <c r="L76" s="285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</row>
    <row r="77" spans="1:37" ht="15.6" customHeight="1" x14ac:dyDescent="0.25">
      <c r="A77" s="275"/>
      <c r="B77" s="275"/>
      <c r="C77" s="273"/>
      <c r="D77" s="273"/>
      <c r="E77" s="273"/>
      <c r="F77" s="35"/>
      <c r="G77" s="273"/>
      <c r="H77" s="273"/>
      <c r="I77" s="284"/>
      <c r="J77" s="273"/>
      <c r="K77" s="273"/>
      <c r="L77" s="285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</row>
    <row r="78" spans="1:37" ht="15.6" customHeight="1" x14ac:dyDescent="0.25">
      <c r="A78" s="275"/>
      <c r="B78" s="275"/>
      <c r="C78" s="273"/>
      <c r="D78" s="273"/>
      <c r="E78" s="273"/>
      <c r="F78" s="35"/>
      <c r="G78" s="273"/>
      <c r="H78" s="273"/>
      <c r="I78" s="284"/>
      <c r="J78" s="273"/>
      <c r="K78" s="273"/>
      <c r="L78" s="285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</row>
    <row r="79" spans="1:37" ht="15.6" customHeight="1" x14ac:dyDescent="0.25">
      <c r="A79" s="275"/>
      <c r="B79" s="275"/>
      <c r="C79" s="273"/>
      <c r="D79" s="273"/>
      <c r="E79" s="273"/>
      <c r="F79" s="35"/>
      <c r="G79" s="273"/>
      <c r="H79" s="273"/>
      <c r="I79" s="284"/>
      <c r="J79" s="273"/>
      <c r="K79" s="273"/>
      <c r="L79" s="285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</row>
    <row r="80" spans="1:37" ht="15.6" customHeight="1" x14ac:dyDescent="0.25">
      <c r="A80" s="275"/>
      <c r="B80" s="275"/>
      <c r="C80" s="273"/>
      <c r="D80" s="273"/>
      <c r="E80" s="273"/>
      <c r="F80" s="35"/>
      <c r="G80" s="273"/>
      <c r="H80" s="273"/>
      <c r="I80" s="284"/>
      <c r="J80" s="273"/>
      <c r="K80" s="273"/>
      <c r="L80" s="285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</row>
    <row r="81" spans="1:37" ht="15.6" customHeight="1" x14ac:dyDescent="0.25">
      <c r="A81" s="275"/>
      <c r="B81" s="275"/>
      <c r="C81" s="273"/>
      <c r="D81" s="273"/>
      <c r="E81" s="273"/>
      <c r="F81" s="35"/>
      <c r="G81" s="273"/>
      <c r="H81" s="273"/>
      <c r="I81" s="284"/>
      <c r="J81" s="273"/>
      <c r="K81" s="273"/>
      <c r="L81" s="285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</row>
    <row r="82" spans="1:37" ht="15.6" customHeight="1" x14ac:dyDescent="0.25">
      <c r="A82" s="275"/>
      <c r="B82" s="275"/>
      <c r="C82" s="273"/>
      <c r="D82" s="273"/>
      <c r="E82" s="273"/>
      <c r="F82" s="35"/>
      <c r="G82" s="273"/>
      <c r="H82" s="273"/>
      <c r="I82" s="284"/>
      <c r="J82" s="273"/>
      <c r="K82" s="273"/>
      <c r="L82" s="285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</row>
    <row r="83" spans="1:37" ht="15.6" customHeight="1" x14ac:dyDescent="0.25">
      <c r="A83" s="275"/>
      <c r="B83" s="275"/>
      <c r="C83" s="273"/>
      <c r="D83" s="273"/>
      <c r="E83" s="273"/>
      <c r="F83" s="35"/>
      <c r="G83" s="273"/>
      <c r="H83" s="273"/>
      <c r="I83" s="284"/>
      <c r="J83" s="273"/>
      <c r="K83" s="273"/>
      <c r="L83" s="285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</row>
    <row r="84" spans="1:37" ht="15.6" customHeight="1" x14ac:dyDescent="0.25">
      <c r="A84" s="275"/>
      <c r="B84" s="275"/>
      <c r="C84" s="273"/>
      <c r="D84" s="273"/>
      <c r="E84" s="273"/>
      <c r="F84" s="35"/>
      <c r="G84" s="273"/>
      <c r="H84" s="273"/>
      <c r="I84" s="284"/>
      <c r="J84" s="273"/>
      <c r="K84" s="273"/>
      <c r="L84" s="285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</row>
    <row r="85" spans="1:37" ht="15.6" customHeight="1" x14ac:dyDescent="0.25">
      <c r="A85" s="275"/>
      <c r="B85" s="275"/>
      <c r="C85" s="273"/>
      <c r="D85" s="273"/>
      <c r="E85" s="273"/>
      <c r="F85" s="35"/>
      <c r="G85" s="273"/>
      <c r="H85" s="273"/>
      <c r="I85" s="284"/>
      <c r="J85" s="273"/>
      <c r="K85" s="273"/>
      <c r="L85" s="285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</row>
    <row r="86" spans="1:37" ht="15.6" customHeight="1" x14ac:dyDescent="0.25">
      <c r="A86" s="275"/>
      <c r="B86" s="275"/>
      <c r="C86" s="273"/>
      <c r="D86" s="273"/>
      <c r="E86" s="273"/>
      <c r="F86" s="35"/>
      <c r="G86" s="273"/>
      <c r="H86" s="273"/>
      <c r="I86" s="284"/>
      <c r="J86" s="273"/>
      <c r="K86" s="273"/>
      <c r="L86" s="285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</row>
    <row r="87" spans="1:37" ht="15.6" customHeight="1" x14ac:dyDescent="0.25">
      <c r="A87" s="275"/>
      <c r="B87" s="275"/>
      <c r="C87" s="273"/>
      <c r="D87" s="273"/>
      <c r="E87" s="273"/>
      <c r="F87" s="35"/>
      <c r="G87" s="273"/>
      <c r="H87" s="273"/>
      <c r="I87" s="284"/>
      <c r="J87" s="273"/>
      <c r="K87" s="273"/>
      <c r="L87" s="285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</row>
    <row r="88" spans="1:37" ht="15.6" customHeight="1" x14ac:dyDescent="0.25">
      <c r="A88" s="275"/>
      <c r="B88" s="275"/>
      <c r="C88" s="273"/>
      <c r="D88" s="273"/>
      <c r="E88" s="273"/>
      <c r="F88" s="35"/>
      <c r="G88" s="273"/>
      <c r="H88" s="273"/>
      <c r="I88" s="284"/>
      <c r="J88" s="273"/>
      <c r="K88" s="273"/>
      <c r="L88" s="285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</row>
    <row r="89" spans="1:37" ht="15.6" customHeight="1" x14ac:dyDescent="0.25">
      <c r="A89" s="275"/>
      <c r="B89" s="275"/>
      <c r="C89" s="273"/>
      <c r="D89" s="273"/>
      <c r="E89" s="273"/>
      <c r="F89" s="35"/>
      <c r="G89" s="273"/>
      <c r="H89" s="273"/>
      <c r="I89" s="284"/>
      <c r="J89" s="273"/>
      <c r="K89" s="273"/>
      <c r="L89" s="285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</row>
    <row r="90" spans="1:37" ht="15.6" customHeight="1" x14ac:dyDescent="0.25">
      <c r="A90" s="275"/>
      <c r="B90" s="275"/>
      <c r="C90" s="273"/>
      <c r="D90" s="273"/>
      <c r="E90" s="273"/>
      <c r="F90" s="35"/>
      <c r="G90" s="273"/>
      <c r="H90" s="273"/>
      <c r="I90" s="284"/>
      <c r="J90" s="273"/>
      <c r="K90" s="273"/>
      <c r="L90" s="285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</row>
    <row r="91" spans="1:37" ht="15.6" customHeight="1" x14ac:dyDescent="0.25">
      <c r="A91" s="275"/>
      <c r="B91" s="275"/>
      <c r="C91" s="273"/>
      <c r="D91" s="273"/>
      <c r="E91" s="273"/>
      <c r="F91" s="35"/>
      <c r="G91" s="273"/>
      <c r="H91" s="273"/>
      <c r="I91" s="284"/>
      <c r="J91" s="273"/>
      <c r="K91" s="273"/>
      <c r="L91" s="285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</row>
    <row r="92" spans="1:37" ht="15.6" customHeight="1" x14ac:dyDescent="0.25">
      <c r="A92" s="275"/>
      <c r="B92" s="275"/>
      <c r="C92" s="273"/>
      <c r="D92" s="273"/>
      <c r="E92" s="273"/>
      <c r="F92" s="35"/>
      <c r="G92" s="273"/>
      <c r="H92" s="273"/>
      <c r="I92" s="284"/>
      <c r="J92" s="273"/>
      <c r="K92" s="273"/>
      <c r="L92" s="285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</row>
    <row r="93" spans="1:37" ht="15.6" customHeight="1" x14ac:dyDescent="0.25">
      <c r="A93" s="275"/>
      <c r="B93" s="275"/>
      <c r="C93" s="273"/>
      <c r="D93" s="273"/>
      <c r="E93" s="273"/>
      <c r="F93" s="35"/>
      <c r="G93" s="273"/>
      <c r="H93" s="273"/>
      <c r="I93" s="284"/>
      <c r="J93" s="273"/>
      <c r="K93" s="273"/>
      <c r="L93" s="285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</row>
    <row r="94" spans="1:37" ht="15.6" customHeight="1" x14ac:dyDescent="0.25">
      <c r="A94" s="275"/>
      <c r="B94" s="275"/>
      <c r="C94" s="273"/>
      <c r="D94" s="273"/>
      <c r="E94" s="273"/>
      <c r="F94" s="35"/>
      <c r="G94" s="273"/>
      <c r="H94" s="273"/>
      <c r="I94" s="284"/>
      <c r="J94" s="273"/>
      <c r="K94" s="273"/>
      <c r="L94" s="285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</row>
    <row r="95" spans="1:37" ht="15.6" customHeight="1" x14ac:dyDescent="0.25">
      <c r="A95" s="275"/>
      <c r="B95" s="275"/>
      <c r="C95" s="273"/>
      <c r="D95" s="273"/>
      <c r="E95" s="273"/>
      <c r="F95" s="35"/>
      <c r="G95" s="273"/>
      <c r="H95" s="273"/>
      <c r="I95" s="284"/>
      <c r="J95" s="273"/>
      <c r="K95" s="273"/>
      <c r="L95" s="285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</row>
    <row r="96" spans="1:37" ht="15.6" customHeight="1" x14ac:dyDescent="0.25">
      <c r="A96" s="275"/>
      <c r="B96" s="275"/>
      <c r="C96" s="273"/>
      <c r="D96" s="273"/>
      <c r="E96" s="273"/>
      <c r="F96" s="35"/>
      <c r="G96" s="273"/>
      <c r="H96" s="273"/>
      <c r="I96" s="284"/>
      <c r="J96" s="273"/>
      <c r="K96" s="273"/>
      <c r="L96" s="285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</row>
    <row r="97" spans="1:37" s="288" customFormat="1" ht="15.6" customHeight="1" x14ac:dyDescent="0.25">
      <c r="A97" s="287"/>
      <c r="B97" s="287"/>
      <c r="C97" s="273"/>
      <c r="D97" s="273"/>
      <c r="E97" s="273"/>
      <c r="F97" s="35"/>
      <c r="G97" s="273"/>
      <c r="H97" s="273"/>
      <c r="I97" s="284"/>
      <c r="J97" s="273"/>
      <c r="K97" s="273"/>
      <c r="L97" s="285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</row>
    <row r="98" spans="1:37" s="288" customFormat="1" ht="15.6" customHeight="1" x14ac:dyDescent="0.25">
      <c r="A98" s="287"/>
      <c r="B98" s="287"/>
      <c r="C98" s="273"/>
      <c r="D98" s="273"/>
      <c r="E98" s="273"/>
      <c r="F98" s="35"/>
      <c r="G98" s="273"/>
      <c r="H98" s="273"/>
      <c r="I98" s="284"/>
      <c r="J98" s="273"/>
      <c r="K98" s="273"/>
      <c r="L98" s="285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</row>
    <row r="99" spans="1:37" s="288" customFormat="1" ht="15.6" customHeight="1" x14ac:dyDescent="0.25">
      <c r="A99" s="287"/>
      <c r="B99" s="287"/>
      <c r="C99" s="273"/>
      <c r="D99" s="273"/>
      <c r="E99" s="273"/>
      <c r="F99" s="35"/>
      <c r="G99" s="273"/>
      <c r="H99" s="273"/>
      <c r="I99" s="284"/>
      <c r="J99" s="273"/>
      <c r="K99" s="273"/>
      <c r="L99" s="285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</row>
    <row r="100" spans="1:37" s="288" customFormat="1" ht="15.6" customHeight="1" x14ac:dyDescent="0.25">
      <c r="A100" s="287"/>
      <c r="B100" s="287"/>
      <c r="C100" s="273"/>
      <c r="D100" s="273"/>
      <c r="E100" s="273"/>
      <c r="F100" s="35"/>
      <c r="G100" s="273"/>
      <c r="H100" s="273"/>
      <c r="I100" s="284"/>
      <c r="J100" s="273"/>
      <c r="K100" s="273"/>
      <c r="L100" s="285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</row>
    <row r="101" spans="1:37" s="288" customFormat="1" ht="15.6" customHeight="1" x14ac:dyDescent="0.25">
      <c r="A101" s="287"/>
      <c r="B101" s="287"/>
      <c r="C101" s="273"/>
      <c r="D101" s="273"/>
      <c r="E101" s="273"/>
      <c r="F101" s="35"/>
      <c r="G101" s="273"/>
      <c r="H101" s="273"/>
      <c r="I101" s="284"/>
      <c r="J101" s="273"/>
      <c r="K101" s="273"/>
      <c r="L101" s="285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</row>
    <row r="102" spans="1:37" s="288" customFormat="1" ht="15.6" customHeight="1" x14ac:dyDescent="0.25">
      <c r="A102" s="287"/>
      <c r="B102" s="287"/>
      <c r="C102" s="273"/>
      <c r="D102" s="273"/>
      <c r="E102" s="273"/>
      <c r="F102" s="35"/>
      <c r="G102" s="273"/>
      <c r="H102" s="273"/>
      <c r="I102" s="284"/>
      <c r="J102" s="273"/>
      <c r="K102" s="273"/>
      <c r="L102" s="285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</row>
    <row r="103" spans="1:37" s="288" customFormat="1" ht="15.6" customHeight="1" x14ac:dyDescent="0.25">
      <c r="A103" s="287"/>
      <c r="B103" s="287"/>
      <c r="C103" s="273"/>
      <c r="D103" s="273"/>
      <c r="E103" s="273"/>
      <c r="F103" s="35"/>
      <c r="G103" s="273"/>
      <c r="H103" s="273"/>
      <c r="I103" s="284"/>
      <c r="J103" s="273"/>
      <c r="K103" s="273"/>
      <c r="L103" s="285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</row>
    <row r="104" spans="1:37" s="288" customFormat="1" ht="15.6" customHeight="1" x14ac:dyDescent="0.25">
      <c r="A104" s="287"/>
      <c r="B104" s="287"/>
      <c r="C104" s="273"/>
      <c r="D104" s="273"/>
      <c r="E104" s="273"/>
      <c r="F104" s="35"/>
      <c r="G104" s="273"/>
      <c r="H104" s="273"/>
      <c r="I104" s="284"/>
      <c r="J104" s="273"/>
      <c r="K104" s="273"/>
      <c r="L104" s="285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</row>
    <row r="105" spans="1:37" s="288" customFormat="1" ht="15.6" customHeight="1" x14ac:dyDescent="0.25">
      <c r="A105" s="287"/>
      <c r="B105" s="287"/>
      <c r="C105" s="273"/>
      <c r="D105" s="273"/>
      <c r="E105" s="273"/>
      <c r="F105" s="35"/>
      <c r="G105" s="273"/>
      <c r="H105" s="273"/>
      <c r="I105" s="284"/>
      <c r="J105" s="273"/>
      <c r="K105" s="273"/>
      <c r="L105" s="285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</row>
    <row r="106" spans="1:37" s="288" customFormat="1" ht="15.6" customHeight="1" x14ac:dyDescent="0.25">
      <c r="A106" s="287"/>
      <c r="B106" s="287"/>
      <c r="C106" s="273"/>
      <c r="D106" s="273"/>
      <c r="E106" s="273"/>
      <c r="F106" s="35"/>
      <c r="G106" s="273"/>
      <c r="H106" s="273"/>
      <c r="I106" s="284"/>
      <c r="J106" s="273"/>
      <c r="K106" s="273"/>
      <c r="L106" s="285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</row>
    <row r="107" spans="1:37" s="288" customFormat="1" ht="15.6" customHeight="1" x14ac:dyDescent="0.25">
      <c r="A107" s="287"/>
      <c r="B107" s="287"/>
      <c r="C107" s="273"/>
      <c r="D107" s="273"/>
      <c r="E107" s="273"/>
      <c r="F107" s="35"/>
      <c r="G107" s="273"/>
      <c r="H107" s="273"/>
      <c r="I107" s="284"/>
      <c r="J107" s="273"/>
      <c r="K107" s="273"/>
      <c r="L107" s="285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</row>
    <row r="108" spans="1:37" s="288" customFormat="1" ht="15.6" customHeight="1" x14ac:dyDescent="0.25">
      <c r="A108" s="287"/>
      <c r="B108" s="287"/>
      <c r="C108" s="289"/>
      <c r="D108" s="289"/>
      <c r="E108" s="289"/>
      <c r="F108" s="27"/>
      <c r="G108" s="289"/>
      <c r="H108" s="289"/>
      <c r="I108" s="290"/>
      <c r="J108" s="289"/>
      <c r="K108" s="289"/>
      <c r="L108" s="291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73"/>
      <c r="AF108" s="273"/>
      <c r="AG108" s="273"/>
      <c r="AH108" s="273"/>
      <c r="AI108" s="273"/>
      <c r="AJ108" s="273"/>
      <c r="AK108" s="273"/>
    </row>
    <row r="109" spans="1:37" s="288" customFormat="1" ht="15.6" customHeight="1" x14ac:dyDescent="0.25">
      <c r="A109" s="287"/>
      <c r="B109" s="287"/>
      <c r="C109" s="289"/>
      <c r="D109" s="289"/>
      <c r="E109" s="289"/>
      <c r="F109" s="27"/>
      <c r="G109" s="289"/>
      <c r="H109" s="289"/>
      <c r="I109" s="290"/>
      <c r="J109" s="289"/>
      <c r="K109" s="289"/>
      <c r="L109" s="291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73"/>
      <c r="AF109" s="273"/>
      <c r="AG109" s="273"/>
      <c r="AH109" s="273"/>
      <c r="AI109" s="273"/>
      <c r="AJ109" s="273"/>
      <c r="AK109" s="273"/>
    </row>
    <row r="110" spans="1:37" s="288" customFormat="1" ht="15.6" customHeight="1" x14ac:dyDescent="0.25">
      <c r="A110" s="287"/>
      <c r="B110" s="287"/>
      <c r="C110" s="289"/>
      <c r="D110" s="289"/>
      <c r="E110" s="289"/>
      <c r="F110" s="27"/>
      <c r="G110" s="289"/>
      <c r="H110" s="289"/>
      <c r="I110" s="290"/>
      <c r="J110" s="289"/>
      <c r="K110" s="289"/>
      <c r="L110" s="291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73"/>
      <c r="AF110" s="273"/>
      <c r="AG110" s="273"/>
      <c r="AH110" s="273"/>
      <c r="AI110" s="273"/>
      <c r="AJ110" s="273"/>
      <c r="AK110" s="273"/>
    </row>
    <row r="111" spans="1:37" s="288" customFormat="1" ht="15.6" customHeight="1" x14ac:dyDescent="0.25">
      <c r="A111" s="287"/>
      <c r="B111" s="287"/>
      <c r="C111" s="289"/>
      <c r="D111" s="289"/>
      <c r="E111" s="289"/>
      <c r="F111" s="27"/>
      <c r="G111" s="289"/>
      <c r="H111" s="289"/>
      <c r="I111" s="290"/>
      <c r="J111" s="289"/>
      <c r="K111" s="289"/>
      <c r="L111" s="291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289"/>
      <c r="AE111" s="273"/>
      <c r="AF111" s="273"/>
      <c r="AG111" s="273"/>
      <c r="AH111" s="273"/>
      <c r="AI111" s="273"/>
      <c r="AJ111" s="273"/>
      <c r="AK111" s="273"/>
    </row>
    <row r="112" spans="1:37" s="288" customFormat="1" ht="15.6" customHeight="1" x14ac:dyDescent="0.25">
      <c r="A112" s="287"/>
      <c r="B112" s="287"/>
      <c r="C112" s="289"/>
      <c r="D112" s="289"/>
      <c r="E112" s="289"/>
      <c r="F112" s="27"/>
      <c r="G112" s="289"/>
      <c r="H112" s="289"/>
      <c r="I112" s="290"/>
      <c r="J112" s="289"/>
      <c r="K112" s="289"/>
      <c r="L112" s="291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9"/>
      <c r="AD112" s="289"/>
      <c r="AE112" s="273"/>
      <c r="AF112" s="273"/>
      <c r="AG112" s="273"/>
      <c r="AH112" s="273"/>
      <c r="AI112" s="273"/>
      <c r="AJ112" s="273"/>
      <c r="AK112" s="273"/>
    </row>
    <row r="113" spans="1:37" s="288" customFormat="1" ht="15.6" customHeight="1" x14ac:dyDescent="0.25">
      <c r="A113" s="287"/>
      <c r="B113" s="287"/>
      <c r="C113" s="289"/>
      <c r="D113" s="289"/>
      <c r="E113" s="289"/>
      <c r="F113" s="27"/>
      <c r="G113" s="289"/>
      <c r="H113" s="289"/>
      <c r="I113" s="290"/>
      <c r="J113" s="289"/>
      <c r="K113" s="289"/>
      <c r="L113" s="291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89"/>
      <c r="AA113" s="289"/>
      <c r="AB113" s="289"/>
      <c r="AC113" s="289"/>
      <c r="AD113" s="289"/>
      <c r="AE113" s="273"/>
      <c r="AF113" s="273"/>
      <c r="AG113" s="273"/>
      <c r="AH113" s="273"/>
      <c r="AI113" s="273"/>
      <c r="AJ113" s="273"/>
      <c r="AK113" s="273"/>
    </row>
    <row r="114" spans="1:37" s="288" customFormat="1" ht="15.6" customHeight="1" x14ac:dyDescent="0.25">
      <c r="A114" s="287"/>
      <c r="B114" s="287"/>
      <c r="C114" s="289"/>
      <c r="D114" s="289"/>
      <c r="E114" s="289"/>
      <c r="F114" s="27"/>
      <c r="G114" s="289"/>
      <c r="H114" s="289"/>
      <c r="I114" s="290"/>
      <c r="J114" s="289"/>
      <c r="K114" s="289"/>
      <c r="L114" s="291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73"/>
      <c r="AF114" s="273"/>
      <c r="AG114" s="273"/>
      <c r="AH114" s="273"/>
      <c r="AI114" s="273"/>
      <c r="AJ114" s="273"/>
      <c r="AK114" s="273"/>
    </row>
    <row r="115" spans="1:37" s="288" customFormat="1" ht="15.6" customHeight="1" x14ac:dyDescent="0.25">
      <c r="A115" s="287"/>
      <c r="B115" s="287"/>
      <c r="C115" s="289"/>
      <c r="D115" s="289"/>
      <c r="E115" s="289"/>
      <c r="F115" s="27"/>
      <c r="G115" s="289"/>
      <c r="H115" s="289"/>
      <c r="I115" s="290"/>
      <c r="J115" s="289"/>
      <c r="K115" s="289"/>
      <c r="L115" s="291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73"/>
      <c r="AF115" s="273"/>
      <c r="AG115" s="273"/>
      <c r="AH115" s="273"/>
      <c r="AI115" s="273"/>
      <c r="AJ115" s="273"/>
      <c r="AK115" s="273"/>
    </row>
    <row r="116" spans="1:37" s="288" customFormat="1" ht="15.6" customHeight="1" x14ac:dyDescent="0.25">
      <c r="A116" s="287"/>
      <c r="B116" s="287"/>
      <c r="C116" s="289"/>
      <c r="D116" s="289"/>
      <c r="E116" s="289"/>
      <c r="F116" s="27"/>
      <c r="G116" s="289"/>
      <c r="H116" s="289"/>
      <c r="I116" s="290"/>
      <c r="J116" s="289"/>
      <c r="K116" s="289"/>
      <c r="L116" s="291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73"/>
      <c r="AF116" s="273"/>
      <c r="AG116" s="273"/>
      <c r="AH116" s="273"/>
      <c r="AI116" s="273"/>
      <c r="AJ116" s="273"/>
      <c r="AK116" s="273"/>
    </row>
    <row r="117" spans="1:37" s="288" customFormat="1" ht="15.6" customHeight="1" x14ac:dyDescent="0.25">
      <c r="A117" s="287"/>
      <c r="B117" s="287"/>
      <c r="C117" s="289"/>
      <c r="D117" s="289"/>
      <c r="E117" s="289"/>
      <c r="F117" s="27"/>
      <c r="G117" s="289"/>
      <c r="H117" s="289"/>
      <c r="I117" s="290"/>
      <c r="J117" s="289"/>
      <c r="K117" s="289"/>
      <c r="L117" s="291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73"/>
      <c r="AF117" s="273"/>
      <c r="AG117" s="273"/>
      <c r="AH117" s="273"/>
      <c r="AI117" s="273"/>
      <c r="AJ117" s="273"/>
      <c r="AK117" s="273"/>
    </row>
    <row r="118" spans="1:37" s="288" customFormat="1" ht="15.6" customHeight="1" x14ac:dyDescent="0.25">
      <c r="A118" s="287"/>
      <c r="B118" s="287"/>
      <c r="C118" s="289"/>
      <c r="D118" s="289"/>
      <c r="E118" s="289"/>
      <c r="F118" s="27"/>
      <c r="G118" s="289"/>
      <c r="H118" s="289"/>
      <c r="I118" s="290"/>
      <c r="J118" s="289"/>
      <c r="K118" s="289"/>
      <c r="L118" s="291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73"/>
      <c r="AF118" s="273"/>
      <c r="AG118" s="273"/>
      <c r="AH118" s="273"/>
      <c r="AI118" s="273"/>
      <c r="AJ118" s="273"/>
      <c r="AK118" s="273"/>
    </row>
    <row r="119" spans="1:37" s="288" customFormat="1" ht="15.6" customHeight="1" x14ac:dyDescent="0.25">
      <c r="A119" s="287"/>
      <c r="B119" s="287"/>
      <c r="C119" s="289"/>
      <c r="D119" s="289"/>
      <c r="E119" s="289"/>
      <c r="F119" s="27"/>
      <c r="G119" s="289"/>
      <c r="H119" s="289"/>
      <c r="I119" s="290"/>
      <c r="J119" s="289"/>
      <c r="K119" s="289"/>
      <c r="L119" s="291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89"/>
      <c r="AA119" s="289"/>
      <c r="AB119" s="289"/>
      <c r="AC119" s="289"/>
      <c r="AD119" s="289"/>
      <c r="AE119" s="273"/>
      <c r="AF119" s="273"/>
      <c r="AG119" s="273"/>
      <c r="AH119" s="273"/>
      <c r="AI119" s="273"/>
      <c r="AJ119" s="273"/>
      <c r="AK119" s="273"/>
    </row>
    <row r="120" spans="1:37" s="288" customFormat="1" ht="15.6" customHeight="1" x14ac:dyDescent="0.25">
      <c r="A120" s="287"/>
      <c r="B120" s="287"/>
      <c r="C120" s="289"/>
      <c r="D120" s="289"/>
      <c r="E120" s="289"/>
      <c r="F120" s="27"/>
      <c r="G120" s="289"/>
      <c r="H120" s="289"/>
      <c r="I120" s="290"/>
      <c r="J120" s="289"/>
      <c r="K120" s="289"/>
      <c r="L120" s="291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73"/>
      <c r="AF120" s="273"/>
      <c r="AG120" s="273"/>
      <c r="AH120" s="273"/>
      <c r="AI120" s="273"/>
      <c r="AJ120" s="273"/>
      <c r="AK120" s="273"/>
    </row>
    <row r="121" spans="1:37" s="288" customFormat="1" ht="15.6" customHeight="1" x14ac:dyDescent="0.25">
      <c r="A121" s="287"/>
      <c r="B121" s="287"/>
      <c r="C121" s="289"/>
      <c r="D121" s="289"/>
      <c r="E121" s="289"/>
      <c r="F121" s="27"/>
      <c r="G121" s="289"/>
      <c r="H121" s="289"/>
      <c r="I121" s="290"/>
      <c r="J121" s="289"/>
      <c r="K121" s="289"/>
      <c r="L121" s="291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9"/>
      <c r="AD121" s="289"/>
      <c r="AE121" s="273"/>
      <c r="AF121" s="273"/>
      <c r="AG121" s="273"/>
      <c r="AH121" s="273"/>
      <c r="AI121" s="273"/>
      <c r="AJ121" s="273"/>
      <c r="AK121" s="273"/>
    </row>
    <row r="122" spans="1:37" s="288" customFormat="1" ht="15.6" customHeight="1" x14ac:dyDescent="0.25">
      <c r="A122" s="287"/>
      <c r="B122" s="287"/>
      <c r="C122" s="289"/>
      <c r="D122" s="289"/>
      <c r="E122" s="289"/>
      <c r="F122" s="27"/>
      <c r="G122" s="289"/>
      <c r="H122" s="289"/>
      <c r="I122" s="290"/>
      <c r="J122" s="289"/>
      <c r="K122" s="289"/>
      <c r="L122" s="291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73"/>
      <c r="AF122" s="273"/>
      <c r="AG122" s="273"/>
      <c r="AH122" s="273"/>
      <c r="AI122" s="273"/>
      <c r="AJ122" s="273"/>
      <c r="AK122" s="273"/>
    </row>
    <row r="123" spans="1:37" s="288" customFormat="1" ht="15.6" customHeight="1" x14ac:dyDescent="0.25">
      <c r="A123" s="287"/>
      <c r="B123" s="287"/>
      <c r="C123" s="289"/>
      <c r="D123" s="289"/>
      <c r="E123" s="289"/>
      <c r="F123" s="27"/>
      <c r="G123" s="289"/>
      <c r="H123" s="289"/>
      <c r="I123" s="290"/>
      <c r="J123" s="289"/>
      <c r="K123" s="289"/>
      <c r="L123" s="291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273"/>
      <c r="AF123" s="273"/>
      <c r="AG123" s="273"/>
      <c r="AH123" s="273"/>
      <c r="AI123" s="273"/>
      <c r="AJ123" s="273"/>
      <c r="AK123" s="273"/>
    </row>
    <row r="124" spans="1:37" s="288" customFormat="1" ht="15.6" customHeight="1" x14ac:dyDescent="0.25">
      <c r="A124" s="287"/>
      <c r="B124" s="287"/>
      <c r="C124" s="289"/>
      <c r="D124" s="289"/>
      <c r="E124" s="289"/>
      <c r="F124" s="27"/>
      <c r="G124" s="289"/>
      <c r="H124" s="289"/>
      <c r="I124" s="290"/>
      <c r="J124" s="289"/>
      <c r="K124" s="289"/>
      <c r="L124" s="291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89"/>
      <c r="AA124" s="289"/>
      <c r="AB124" s="289"/>
      <c r="AC124" s="289"/>
      <c r="AD124" s="289"/>
      <c r="AE124" s="273"/>
      <c r="AF124" s="273"/>
      <c r="AG124" s="273"/>
      <c r="AH124" s="273"/>
      <c r="AI124" s="273"/>
      <c r="AJ124" s="273"/>
      <c r="AK124" s="273"/>
    </row>
    <row r="125" spans="1:37" s="288" customFormat="1" ht="15.6" customHeight="1" x14ac:dyDescent="0.25">
      <c r="A125" s="287"/>
      <c r="B125" s="287"/>
      <c r="C125" s="289"/>
      <c r="D125" s="289"/>
      <c r="E125" s="289"/>
      <c r="F125" s="27"/>
      <c r="G125" s="289"/>
      <c r="H125" s="289"/>
      <c r="I125" s="290"/>
      <c r="J125" s="289"/>
      <c r="K125" s="289"/>
      <c r="L125" s="291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289"/>
      <c r="AA125" s="289"/>
      <c r="AB125" s="289"/>
      <c r="AC125" s="289"/>
      <c r="AD125" s="289"/>
      <c r="AE125" s="273"/>
      <c r="AF125" s="273"/>
      <c r="AG125" s="273"/>
      <c r="AH125" s="273"/>
      <c r="AI125" s="273"/>
      <c r="AJ125" s="273"/>
      <c r="AK125" s="273"/>
    </row>
    <row r="126" spans="1:37" s="288" customFormat="1" ht="15.6" customHeight="1" x14ac:dyDescent="0.25">
      <c r="A126" s="287"/>
      <c r="B126" s="287"/>
      <c r="C126" s="289"/>
      <c r="D126" s="289"/>
      <c r="E126" s="289"/>
      <c r="F126" s="27"/>
      <c r="G126" s="289"/>
      <c r="H126" s="289"/>
      <c r="I126" s="290"/>
      <c r="J126" s="289"/>
      <c r="K126" s="289"/>
      <c r="L126" s="291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73"/>
      <c r="AF126" s="273"/>
      <c r="AG126" s="273"/>
      <c r="AH126" s="273"/>
      <c r="AI126" s="273"/>
      <c r="AJ126" s="273"/>
      <c r="AK126" s="273"/>
    </row>
    <row r="127" spans="1:37" s="288" customFormat="1" ht="15.6" customHeight="1" x14ac:dyDescent="0.25">
      <c r="A127" s="287"/>
      <c r="B127" s="287"/>
      <c r="C127" s="289"/>
      <c r="D127" s="289"/>
      <c r="E127" s="289"/>
      <c r="F127" s="27"/>
      <c r="G127" s="289"/>
      <c r="H127" s="289"/>
      <c r="I127" s="290"/>
      <c r="J127" s="289"/>
      <c r="K127" s="289"/>
      <c r="L127" s="291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89"/>
      <c r="AA127" s="289"/>
      <c r="AB127" s="289"/>
      <c r="AC127" s="289"/>
      <c r="AD127" s="289"/>
      <c r="AE127" s="273"/>
      <c r="AF127" s="273"/>
      <c r="AG127" s="273"/>
      <c r="AH127" s="273"/>
      <c r="AI127" s="273"/>
      <c r="AJ127" s="273"/>
      <c r="AK127" s="273"/>
    </row>
    <row r="128" spans="1:37" s="288" customFormat="1" ht="15.6" customHeight="1" x14ac:dyDescent="0.25">
      <c r="A128" s="287"/>
      <c r="B128" s="287"/>
      <c r="C128" s="289"/>
      <c r="D128" s="289"/>
      <c r="E128" s="289"/>
      <c r="F128" s="27"/>
      <c r="G128" s="289"/>
      <c r="H128" s="289"/>
      <c r="I128" s="290"/>
      <c r="J128" s="289"/>
      <c r="K128" s="289"/>
      <c r="L128" s="291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9"/>
      <c r="AD128" s="289"/>
      <c r="AE128" s="273"/>
      <c r="AF128" s="273"/>
      <c r="AG128" s="273"/>
      <c r="AH128" s="273"/>
      <c r="AI128" s="273"/>
      <c r="AJ128" s="273"/>
      <c r="AK128" s="273"/>
    </row>
    <row r="129" spans="1:37" s="288" customFormat="1" ht="15.6" customHeight="1" x14ac:dyDescent="0.25">
      <c r="A129" s="287"/>
      <c r="B129" s="287"/>
      <c r="C129" s="289"/>
      <c r="D129" s="289"/>
      <c r="E129" s="289"/>
      <c r="F129" s="27"/>
      <c r="G129" s="289"/>
      <c r="H129" s="289"/>
      <c r="I129" s="290"/>
      <c r="J129" s="289"/>
      <c r="K129" s="289"/>
      <c r="L129" s="291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89"/>
      <c r="AA129" s="289"/>
      <c r="AB129" s="289"/>
      <c r="AC129" s="289"/>
      <c r="AD129" s="289"/>
      <c r="AE129" s="273"/>
      <c r="AF129" s="273"/>
      <c r="AG129" s="273"/>
      <c r="AH129" s="273"/>
      <c r="AI129" s="273"/>
      <c r="AJ129" s="273"/>
      <c r="AK129" s="273"/>
    </row>
    <row r="130" spans="1:37" s="288" customFormat="1" ht="15.6" customHeight="1" x14ac:dyDescent="0.25">
      <c r="A130" s="287"/>
      <c r="B130" s="287"/>
      <c r="C130" s="289"/>
      <c r="D130" s="289"/>
      <c r="E130" s="289"/>
      <c r="F130" s="27"/>
      <c r="G130" s="289"/>
      <c r="H130" s="289"/>
      <c r="I130" s="290"/>
      <c r="J130" s="289"/>
      <c r="K130" s="289"/>
      <c r="L130" s="291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73"/>
      <c r="AF130" s="273"/>
      <c r="AG130" s="273"/>
      <c r="AH130" s="273"/>
      <c r="AI130" s="273"/>
      <c r="AJ130" s="273"/>
      <c r="AK130" s="273"/>
    </row>
    <row r="131" spans="1:37" s="288" customFormat="1" ht="15.6" customHeight="1" x14ac:dyDescent="0.25">
      <c r="A131" s="287"/>
      <c r="B131" s="287"/>
      <c r="C131" s="289"/>
      <c r="D131" s="289"/>
      <c r="E131" s="289"/>
      <c r="F131" s="27"/>
      <c r="G131" s="289"/>
      <c r="H131" s="289"/>
      <c r="I131" s="290"/>
      <c r="J131" s="289"/>
      <c r="K131" s="289"/>
      <c r="L131" s="291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89"/>
      <c r="AA131" s="289"/>
      <c r="AB131" s="289"/>
      <c r="AC131" s="289"/>
      <c r="AD131" s="289"/>
      <c r="AE131" s="273"/>
      <c r="AF131" s="273"/>
      <c r="AG131" s="273"/>
      <c r="AH131" s="273"/>
      <c r="AI131" s="273"/>
      <c r="AJ131" s="273"/>
      <c r="AK131" s="273"/>
    </row>
    <row r="132" spans="1:37" s="288" customFormat="1" ht="15.6" customHeight="1" x14ac:dyDescent="0.25">
      <c r="A132" s="287"/>
      <c r="B132" s="287"/>
      <c r="C132" s="289"/>
      <c r="D132" s="289"/>
      <c r="E132" s="289"/>
      <c r="F132" s="27"/>
      <c r="G132" s="289"/>
      <c r="H132" s="289"/>
      <c r="I132" s="290"/>
      <c r="J132" s="289"/>
      <c r="K132" s="289"/>
      <c r="L132" s="291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73"/>
      <c r="AF132" s="273"/>
      <c r="AG132" s="273"/>
      <c r="AH132" s="273"/>
      <c r="AI132" s="273"/>
      <c r="AJ132" s="273"/>
      <c r="AK132" s="273"/>
    </row>
    <row r="133" spans="1:37" s="288" customFormat="1" ht="15.6" customHeight="1" x14ac:dyDescent="0.25">
      <c r="A133" s="287"/>
      <c r="B133" s="287"/>
      <c r="C133" s="289"/>
      <c r="D133" s="289"/>
      <c r="E133" s="289"/>
      <c r="F133" s="27"/>
      <c r="G133" s="289"/>
      <c r="H133" s="289"/>
      <c r="I133" s="290"/>
      <c r="J133" s="289"/>
      <c r="K133" s="289"/>
      <c r="L133" s="291"/>
      <c r="M133" s="289"/>
      <c r="N133" s="289"/>
      <c r="O133" s="289"/>
      <c r="P133" s="289"/>
      <c r="Q133" s="289"/>
      <c r="R133" s="289"/>
      <c r="S133" s="289"/>
      <c r="T133" s="289"/>
      <c r="U133" s="289"/>
      <c r="V133" s="289"/>
      <c r="W133" s="289"/>
      <c r="X133" s="289"/>
      <c r="Y133" s="289"/>
      <c r="Z133" s="289"/>
      <c r="AA133" s="289"/>
      <c r="AB133" s="289"/>
      <c r="AC133" s="289"/>
      <c r="AD133" s="289"/>
      <c r="AE133" s="273"/>
      <c r="AF133" s="273"/>
      <c r="AG133" s="273"/>
      <c r="AH133" s="273"/>
      <c r="AI133" s="273"/>
      <c r="AJ133" s="273"/>
      <c r="AK133" s="273"/>
    </row>
    <row r="134" spans="1:37" s="288" customFormat="1" ht="15.6" customHeight="1" x14ac:dyDescent="0.25">
      <c r="A134" s="287"/>
      <c r="B134" s="287"/>
      <c r="C134" s="289"/>
      <c r="D134" s="289"/>
      <c r="E134" s="289"/>
      <c r="F134" s="27"/>
      <c r="G134" s="289"/>
      <c r="H134" s="289"/>
      <c r="I134" s="290"/>
      <c r="J134" s="289"/>
      <c r="K134" s="289"/>
      <c r="L134" s="291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89"/>
      <c r="AC134" s="289"/>
      <c r="AD134" s="289"/>
      <c r="AE134" s="273"/>
      <c r="AF134" s="273"/>
      <c r="AG134" s="273"/>
      <c r="AH134" s="273"/>
      <c r="AI134" s="273"/>
      <c r="AJ134" s="273"/>
      <c r="AK134" s="273"/>
    </row>
    <row r="135" spans="1:37" s="288" customFormat="1" ht="15.6" customHeight="1" x14ac:dyDescent="0.25">
      <c r="A135" s="287"/>
      <c r="B135" s="287"/>
      <c r="C135" s="289"/>
      <c r="D135" s="289"/>
      <c r="E135" s="289"/>
      <c r="F135" s="27"/>
      <c r="G135" s="289"/>
      <c r="H135" s="289"/>
      <c r="I135" s="290"/>
      <c r="J135" s="289"/>
      <c r="K135" s="289"/>
      <c r="L135" s="291"/>
      <c r="M135" s="289"/>
      <c r="N135" s="289"/>
      <c r="O135" s="289"/>
      <c r="P135" s="289"/>
      <c r="Q135" s="289"/>
      <c r="R135" s="289"/>
      <c r="S135" s="289"/>
      <c r="T135" s="289"/>
      <c r="U135" s="289"/>
      <c r="V135" s="289"/>
      <c r="W135" s="289"/>
      <c r="X135" s="289"/>
      <c r="Y135" s="289"/>
      <c r="Z135" s="289"/>
      <c r="AA135" s="289"/>
      <c r="AB135" s="289"/>
      <c r="AC135" s="289"/>
      <c r="AD135" s="289"/>
      <c r="AE135" s="273"/>
      <c r="AF135" s="273"/>
      <c r="AG135" s="273"/>
      <c r="AH135" s="273"/>
      <c r="AI135" s="273"/>
      <c r="AJ135" s="273"/>
      <c r="AK135" s="273"/>
    </row>
    <row r="136" spans="1:37" s="288" customFormat="1" ht="15.6" customHeight="1" x14ac:dyDescent="0.25">
      <c r="A136" s="287"/>
      <c r="B136" s="287"/>
      <c r="C136" s="289"/>
      <c r="D136" s="289"/>
      <c r="E136" s="289"/>
      <c r="F136" s="27"/>
      <c r="G136" s="289"/>
      <c r="H136" s="289"/>
      <c r="I136" s="290"/>
      <c r="J136" s="289"/>
      <c r="K136" s="289"/>
      <c r="L136" s="291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89"/>
      <c r="AD136" s="289"/>
      <c r="AE136" s="273"/>
      <c r="AF136" s="273"/>
      <c r="AG136" s="273"/>
      <c r="AH136" s="273"/>
      <c r="AI136" s="273"/>
      <c r="AJ136" s="273"/>
      <c r="AK136" s="273"/>
    </row>
    <row r="137" spans="1:37" s="288" customFormat="1" ht="15.6" customHeight="1" x14ac:dyDescent="0.25">
      <c r="A137" s="287"/>
      <c r="B137" s="287"/>
      <c r="C137" s="289"/>
      <c r="D137" s="289"/>
      <c r="E137" s="289"/>
      <c r="F137" s="27"/>
      <c r="G137" s="289"/>
      <c r="H137" s="289"/>
      <c r="I137" s="290"/>
      <c r="J137" s="289"/>
      <c r="K137" s="289"/>
      <c r="L137" s="291"/>
      <c r="M137" s="289"/>
      <c r="N137" s="289"/>
      <c r="O137" s="289"/>
      <c r="P137" s="289"/>
      <c r="Q137" s="289"/>
      <c r="R137" s="289"/>
      <c r="S137" s="289"/>
      <c r="T137" s="289"/>
      <c r="U137" s="289"/>
      <c r="V137" s="289"/>
      <c r="W137" s="289"/>
      <c r="X137" s="289"/>
      <c r="Y137" s="289"/>
      <c r="Z137" s="289"/>
      <c r="AA137" s="289"/>
      <c r="AB137" s="289"/>
      <c r="AC137" s="289"/>
      <c r="AD137" s="289"/>
      <c r="AE137" s="273"/>
      <c r="AF137" s="273"/>
      <c r="AG137" s="273"/>
      <c r="AH137" s="273"/>
      <c r="AI137" s="273"/>
      <c r="AJ137" s="273"/>
      <c r="AK137" s="273"/>
    </row>
    <row r="138" spans="1:37" s="288" customFormat="1" ht="15.6" customHeight="1" x14ac:dyDescent="0.25">
      <c r="A138" s="287"/>
      <c r="B138" s="287"/>
      <c r="C138" s="289"/>
      <c r="D138" s="289"/>
      <c r="E138" s="289"/>
      <c r="F138" s="27"/>
      <c r="G138" s="289"/>
      <c r="H138" s="289"/>
      <c r="I138" s="290"/>
      <c r="J138" s="289"/>
      <c r="K138" s="289"/>
      <c r="L138" s="291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289"/>
      <c r="AA138" s="289"/>
      <c r="AB138" s="289"/>
      <c r="AC138" s="289"/>
      <c r="AD138" s="289"/>
      <c r="AE138" s="273"/>
      <c r="AF138" s="273"/>
      <c r="AG138" s="273"/>
      <c r="AH138" s="273"/>
      <c r="AI138" s="273"/>
      <c r="AJ138" s="273"/>
      <c r="AK138" s="273"/>
    </row>
    <row r="139" spans="1:37" s="288" customFormat="1" ht="15.6" customHeight="1" x14ac:dyDescent="0.25">
      <c r="A139" s="287"/>
      <c r="B139" s="287"/>
      <c r="C139" s="289"/>
      <c r="D139" s="289"/>
      <c r="E139" s="289"/>
      <c r="F139" s="27"/>
      <c r="G139" s="289"/>
      <c r="H139" s="289"/>
      <c r="I139" s="290"/>
      <c r="J139" s="289"/>
      <c r="K139" s="289"/>
      <c r="L139" s="291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89"/>
      <c r="AC139" s="289"/>
      <c r="AD139" s="289"/>
      <c r="AE139" s="273"/>
      <c r="AF139" s="273"/>
      <c r="AG139" s="273"/>
      <c r="AH139" s="273"/>
      <c r="AI139" s="273"/>
      <c r="AJ139" s="273"/>
      <c r="AK139" s="273"/>
    </row>
    <row r="140" spans="1:37" s="288" customFormat="1" ht="15.6" customHeight="1" x14ac:dyDescent="0.25">
      <c r="A140" s="287"/>
      <c r="B140" s="287"/>
      <c r="C140" s="289"/>
      <c r="D140" s="289"/>
      <c r="E140" s="289"/>
      <c r="F140" s="27"/>
      <c r="G140" s="289"/>
      <c r="H140" s="289"/>
      <c r="I140" s="290"/>
      <c r="J140" s="289"/>
      <c r="K140" s="289"/>
      <c r="L140" s="291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89"/>
      <c r="X140" s="289"/>
      <c r="Y140" s="289"/>
      <c r="Z140" s="289"/>
      <c r="AA140" s="289"/>
      <c r="AB140" s="289"/>
      <c r="AC140" s="289"/>
      <c r="AD140" s="289"/>
      <c r="AE140" s="273"/>
      <c r="AF140" s="273"/>
      <c r="AG140" s="273"/>
      <c r="AH140" s="273"/>
      <c r="AI140" s="273"/>
      <c r="AJ140" s="273"/>
      <c r="AK140" s="273"/>
    </row>
    <row r="141" spans="1:37" s="288" customFormat="1" ht="15.6" customHeight="1" x14ac:dyDescent="0.25">
      <c r="A141" s="287"/>
      <c r="B141" s="287"/>
      <c r="C141" s="289"/>
      <c r="D141" s="289"/>
      <c r="E141" s="289"/>
      <c r="F141" s="27"/>
      <c r="G141" s="289"/>
      <c r="H141" s="289"/>
      <c r="I141" s="290"/>
      <c r="J141" s="289"/>
      <c r="K141" s="289"/>
      <c r="L141" s="291"/>
      <c r="M141" s="289"/>
      <c r="N141" s="289"/>
      <c r="O141" s="289"/>
      <c r="P141" s="289"/>
      <c r="Q141" s="289"/>
      <c r="R141" s="289"/>
      <c r="S141" s="289"/>
      <c r="T141" s="289"/>
      <c r="U141" s="289"/>
      <c r="V141" s="289"/>
      <c r="W141" s="289"/>
      <c r="X141" s="289"/>
      <c r="Y141" s="289"/>
      <c r="Z141" s="289"/>
      <c r="AA141" s="289"/>
      <c r="AB141" s="289"/>
      <c r="AC141" s="289"/>
      <c r="AD141" s="289"/>
      <c r="AE141" s="273"/>
      <c r="AF141" s="273"/>
      <c r="AG141" s="273"/>
      <c r="AH141" s="273"/>
      <c r="AI141" s="273"/>
      <c r="AJ141" s="273"/>
      <c r="AK141" s="273"/>
    </row>
    <row r="142" spans="1:37" s="288" customFormat="1" ht="15.6" customHeight="1" x14ac:dyDescent="0.25">
      <c r="A142" s="287"/>
      <c r="B142" s="287"/>
      <c r="C142" s="289"/>
      <c r="D142" s="289"/>
      <c r="E142" s="289"/>
      <c r="F142" s="27"/>
      <c r="G142" s="289"/>
      <c r="H142" s="289"/>
      <c r="I142" s="290"/>
      <c r="J142" s="289"/>
      <c r="K142" s="289"/>
      <c r="L142" s="291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9"/>
      <c r="AD142" s="289"/>
      <c r="AE142" s="273"/>
      <c r="AF142" s="273"/>
      <c r="AG142" s="273"/>
      <c r="AH142" s="273"/>
      <c r="AI142" s="273"/>
      <c r="AJ142" s="273"/>
      <c r="AK142" s="273"/>
    </row>
    <row r="143" spans="1:37" s="288" customFormat="1" ht="15.6" customHeight="1" x14ac:dyDescent="0.25">
      <c r="A143" s="287"/>
      <c r="B143" s="287"/>
      <c r="C143" s="289"/>
      <c r="D143" s="289"/>
      <c r="E143" s="289"/>
      <c r="F143" s="27"/>
      <c r="G143" s="289"/>
      <c r="H143" s="289"/>
      <c r="I143" s="290"/>
      <c r="J143" s="289"/>
      <c r="K143" s="289"/>
      <c r="L143" s="291"/>
      <c r="M143" s="289"/>
      <c r="N143" s="289"/>
      <c r="O143" s="289"/>
      <c r="P143" s="289"/>
      <c r="Q143" s="289"/>
      <c r="R143" s="289"/>
      <c r="S143" s="289"/>
      <c r="T143" s="289"/>
      <c r="U143" s="289"/>
      <c r="V143" s="289"/>
      <c r="W143" s="289"/>
      <c r="X143" s="289"/>
      <c r="Y143" s="289"/>
      <c r="Z143" s="289"/>
      <c r="AA143" s="289"/>
      <c r="AB143" s="289"/>
      <c r="AC143" s="289"/>
      <c r="AD143" s="289"/>
      <c r="AE143" s="273"/>
      <c r="AF143" s="273"/>
      <c r="AG143" s="273"/>
      <c r="AH143" s="273"/>
      <c r="AI143" s="273"/>
      <c r="AJ143" s="273"/>
      <c r="AK143" s="273"/>
    </row>
    <row r="144" spans="1:37" s="288" customFormat="1" ht="15.6" customHeight="1" x14ac:dyDescent="0.25">
      <c r="A144" s="287"/>
      <c r="B144" s="287"/>
      <c r="C144" s="289"/>
      <c r="D144" s="289"/>
      <c r="E144" s="289"/>
      <c r="F144" s="27"/>
      <c r="G144" s="289"/>
      <c r="H144" s="289"/>
      <c r="I144" s="290"/>
      <c r="J144" s="289"/>
      <c r="K144" s="289"/>
      <c r="L144" s="291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  <c r="AA144" s="289"/>
      <c r="AB144" s="289"/>
      <c r="AC144" s="289"/>
      <c r="AD144" s="289"/>
      <c r="AE144" s="273"/>
      <c r="AF144" s="273"/>
      <c r="AG144" s="273"/>
      <c r="AH144" s="273"/>
      <c r="AI144" s="273"/>
      <c r="AJ144" s="273"/>
      <c r="AK144" s="273"/>
    </row>
    <row r="145" spans="1:37" s="288" customFormat="1" ht="15.6" customHeight="1" x14ac:dyDescent="0.25">
      <c r="A145" s="287"/>
      <c r="B145" s="287"/>
      <c r="C145" s="289"/>
      <c r="D145" s="289"/>
      <c r="E145" s="289"/>
      <c r="F145" s="27"/>
      <c r="G145" s="289"/>
      <c r="H145" s="289"/>
      <c r="I145" s="290"/>
      <c r="J145" s="289"/>
      <c r="K145" s="289"/>
      <c r="L145" s="291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289"/>
      <c r="AA145" s="289"/>
      <c r="AB145" s="289"/>
      <c r="AC145" s="289"/>
      <c r="AD145" s="289"/>
      <c r="AE145" s="273"/>
      <c r="AF145" s="273"/>
      <c r="AG145" s="273"/>
      <c r="AH145" s="273"/>
      <c r="AI145" s="273"/>
      <c r="AJ145" s="273"/>
      <c r="AK145" s="273"/>
    </row>
    <row r="146" spans="1:37" s="288" customFormat="1" ht="15.6" customHeight="1" x14ac:dyDescent="0.25">
      <c r="A146" s="287"/>
      <c r="B146" s="287"/>
      <c r="C146" s="289"/>
      <c r="D146" s="289"/>
      <c r="E146" s="289"/>
      <c r="F146" s="27"/>
      <c r="G146" s="289"/>
      <c r="H146" s="289"/>
      <c r="I146" s="290"/>
      <c r="J146" s="289"/>
      <c r="K146" s="289"/>
      <c r="L146" s="291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  <c r="AA146" s="289"/>
      <c r="AB146" s="289"/>
      <c r="AC146" s="289"/>
      <c r="AD146" s="289"/>
      <c r="AE146" s="273"/>
      <c r="AF146" s="273"/>
      <c r="AG146" s="273"/>
      <c r="AH146" s="273"/>
      <c r="AI146" s="273"/>
      <c r="AJ146" s="273"/>
      <c r="AK146" s="273"/>
    </row>
    <row r="147" spans="1:37" s="288" customFormat="1" ht="15.6" customHeight="1" x14ac:dyDescent="0.25">
      <c r="A147" s="287"/>
      <c r="B147" s="287"/>
      <c r="C147" s="289"/>
      <c r="D147" s="289"/>
      <c r="E147" s="289"/>
      <c r="F147" s="27"/>
      <c r="G147" s="289"/>
      <c r="H147" s="289"/>
      <c r="I147" s="290"/>
      <c r="J147" s="289"/>
      <c r="K147" s="289"/>
      <c r="L147" s="291"/>
      <c r="M147" s="289"/>
      <c r="N147" s="289"/>
      <c r="O147" s="289"/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289"/>
      <c r="AA147" s="289"/>
      <c r="AB147" s="289"/>
      <c r="AC147" s="289"/>
      <c r="AD147" s="289"/>
      <c r="AE147" s="273"/>
      <c r="AF147" s="273"/>
      <c r="AG147" s="273"/>
      <c r="AH147" s="273"/>
      <c r="AI147" s="273"/>
      <c r="AJ147" s="273"/>
      <c r="AK147" s="273"/>
    </row>
    <row r="148" spans="1:37" s="288" customFormat="1" ht="15.6" customHeight="1" x14ac:dyDescent="0.25">
      <c r="A148" s="287"/>
      <c r="B148" s="287"/>
      <c r="C148" s="289"/>
      <c r="D148" s="289"/>
      <c r="E148" s="289"/>
      <c r="F148" s="27"/>
      <c r="G148" s="289"/>
      <c r="H148" s="289"/>
      <c r="I148" s="290"/>
      <c r="J148" s="289"/>
      <c r="K148" s="289"/>
      <c r="L148" s="291"/>
      <c r="M148" s="289"/>
      <c r="N148" s="289"/>
      <c r="O148" s="289"/>
      <c r="P148" s="289"/>
      <c r="Q148" s="289"/>
      <c r="R148" s="289"/>
      <c r="S148" s="289"/>
      <c r="T148" s="289"/>
      <c r="U148" s="289"/>
      <c r="V148" s="289"/>
      <c r="W148" s="289"/>
      <c r="X148" s="289"/>
      <c r="Y148" s="289"/>
      <c r="Z148" s="289"/>
      <c r="AA148" s="289"/>
      <c r="AB148" s="289"/>
      <c r="AC148" s="289"/>
      <c r="AD148" s="289"/>
      <c r="AE148" s="273"/>
      <c r="AF148" s="273"/>
      <c r="AG148" s="273"/>
      <c r="AH148" s="273"/>
      <c r="AI148" s="273"/>
      <c r="AJ148" s="273"/>
      <c r="AK148" s="273"/>
    </row>
    <row r="149" spans="1:37" s="288" customFormat="1" ht="15.6" customHeight="1" x14ac:dyDescent="0.25">
      <c r="A149" s="287"/>
      <c r="B149" s="287"/>
      <c r="C149" s="289"/>
      <c r="D149" s="289"/>
      <c r="E149" s="289"/>
      <c r="F149" s="27"/>
      <c r="G149" s="289"/>
      <c r="H149" s="289"/>
      <c r="I149" s="290"/>
      <c r="J149" s="289"/>
      <c r="K149" s="289"/>
      <c r="L149" s="291"/>
      <c r="M149" s="289"/>
      <c r="N149" s="289"/>
      <c r="O149" s="289"/>
      <c r="P149" s="289"/>
      <c r="Q149" s="289"/>
      <c r="R149" s="289"/>
      <c r="S149" s="289"/>
      <c r="T149" s="289"/>
      <c r="U149" s="289"/>
      <c r="V149" s="289"/>
      <c r="W149" s="289"/>
      <c r="X149" s="289"/>
      <c r="Y149" s="289"/>
      <c r="Z149" s="289"/>
      <c r="AA149" s="289"/>
      <c r="AB149" s="289"/>
      <c r="AC149" s="289"/>
      <c r="AD149" s="289"/>
      <c r="AE149" s="273"/>
      <c r="AF149" s="273"/>
      <c r="AG149" s="273"/>
      <c r="AH149" s="273"/>
      <c r="AI149" s="273"/>
      <c r="AJ149" s="273"/>
      <c r="AK149" s="273"/>
    </row>
    <row r="150" spans="1:37" s="288" customFormat="1" ht="15.6" customHeight="1" x14ac:dyDescent="0.25">
      <c r="A150" s="287"/>
      <c r="B150" s="287"/>
      <c r="C150" s="289"/>
      <c r="D150" s="289"/>
      <c r="E150" s="289"/>
      <c r="F150" s="27"/>
      <c r="G150" s="289"/>
      <c r="H150" s="289"/>
      <c r="I150" s="290"/>
      <c r="J150" s="289"/>
      <c r="K150" s="289"/>
      <c r="L150" s="291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  <c r="AA150" s="289"/>
      <c r="AB150" s="289"/>
      <c r="AC150" s="289"/>
      <c r="AD150" s="289"/>
      <c r="AE150" s="273"/>
      <c r="AF150" s="273"/>
      <c r="AG150" s="273"/>
      <c r="AH150" s="273"/>
      <c r="AI150" s="273"/>
      <c r="AJ150" s="273"/>
      <c r="AK150" s="273"/>
    </row>
    <row r="151" spans="1:37" s="288" customFormat="1" ht="15.6" customHeight="1" x14ac:dyDescent="0.25">
      <c r="A151" s="287"/>
      <c r="B151" s="287"/>
      <c r="C151" s="289"/>
      <c r="D151" s="289"/>
      <c r="E151" s="289"/>
      <c r="F151" s="27"/>
      <c r="G151" s="289"/>
      <c r="H151" s="289"/>
      <c r="I151" s="290"/>
      <c r="J151" s="289"/>
      <c r="K151" s="289"/>
      <c r="L151" s="291"/>
      <c r="M151" s="289"/>
      <c r="N151" s="289"/>
      <c r="O151" s="289"/>
      <c r="P151" s="289"/>
      <c r="Q151" s="289"/>
      <c r="R151" s="289"/>
      <c r="S151" s="289"/>
      <c r="T151" s="289"/>
      <c r="U151" s="289"/>
      <c r="V151" s="289"/>
      <c r="W151" s="289"/>
      <c r="X151" s="289"/>
      <c r="Y151" s="289"/>
      <c r="Z151" s="289"/>
      <c r="AA151" s="289"/>
      <c r="AB151" s="289"/>
      <c r="AC151" s="289"/>
      <c r="AD151" s="289"/>
      <c r="AE151" s="273"/>
      <c r="AF151" s="273"/>
      <c r="AG151" s="273"/>
      <c r="AH151" s="273"/>
      <c r="AI151" s="273"/>
      <c r="AJ151" s="273"/>
      <c r="AK151" s="273"/>
    </row>
    <row r="152" spans="1:37" s="288" customFormat="1" ht="15.6" customHeight="1" x14ac:dyDescent="0.25">
      <c r="A152" s="287"/>
      <c r="B152" s="287"/>
      <c r="C152" s="289"/>
      <c r="D152" s="289"/>
      <c r="E152" s="289"/>
      <c r="F152" s="27"/>
      <c r="G152" s="289"/>
      <c r="H152" s="289"/>
      <c r="I152" s="290"/>
      <c r="J152" s="289"/>
      <c r="K152" s="289"/>
      <c r="L152" s="291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289"/>
      <c r="AA152" s="289"/>
      <c r="AB152" s="289"/>
      <c r="AC152" s="289"/>
      <c r="AD152" s="289"/>
      <c r="AE152" s="273"/>
      <c r="AF152" s="273"/>
      <c r="AG152" s="273"/>
      <c r="AH152" s="273"/>
      <c r="AI152" s="273"/>
      <c r="AJ152" s="273"/>
      <c r="AK152" s="273"/>
    </row>
    <row r="153" spans="1:37" s="288" customFormat="1" ht="15.6" customHeight="1" x14ac:dyDescent="0.25">
      <c r="A153" s="287"/>
      <c r="B153" s="287"/>
      <c r="C153" s="289"/>
      <c r="D153" s="289"/>
      <c r="E153" s="289"/>
      <c r="F153" s="27"/>
      <c r="G153" s="289"/>
      <c r="H153" s="289"/>
      <c r="I153" s="290"/>
      <c r="J153" s="289"/>
      <c r="K153" s="289"/>
      <c r="L153" s="291"/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  <c r="AA153" s="289"/>
      <c r="AB153" s="289"/>
      <c r="AC153" s="289"/>
      <c r="AD153" s="289"/>
      <c r="AE153" s="273"/>
      <c r="AF153" s="273"/>
      <c r="AG153" s="273"/>
      <c r="AH153" s="273"/>
      <c r="AI153" s="273"/>
      <c r="AJ153" s="273"/>
      <c r="AK153" s="273"/>
    </row>
    <row r="154" spans="1:37" s="288" customFormat="1" ht="15.6" customHeight="1" x14ac:dyDescent="0.25">
      <c r="A154" s="287"/>
      <c r="B154" s="287"/>
      <c r="C154" s="289"/>
      <c r="D154" s="289"/>
      <c r="E154" s="289"/>
      <c r="F154" s="27"/>
      <c r="G154" s="289"/>
      <c r="H154" s="289"/>
      <c r="I154" s="290"/>
      <c r="J154" s="289"/>
      <c r="K154" s="289"/>
      <c r="L154" s="291"/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273"/>
      <c r="AF154" s="273"/>
      <c r="AG154" s="273"/>
      <c r="AH154" s="273"/>
      <c r="AI154" s="273"/>
      <c r="AJ154" s="273"/>
      <c r="AK154" s="273"/>
    </row>
    <row r="155" spans="1:37" s="288" customFormat="1" ht="15.6" customHeight="1" x14ac:dyDescent="0.25">
      <c r="A155" s="287"/>
      <c r="B155" s="287"/>
      <c r="C155" s="289"/>
      <c r="D155" s="289"/>
      <c r="E155" s="289"/>
      <c r="F155" s="27"/>
      <c r="G155" s="289"/>
      <c r="H155" s="289"/>
      <c r="I155" s="290"/>
      <c r="J155" s="289"/>
      <c r="K155" s="289"/>
      <c r="L155" s="291"/>
      <c r="M155" s="289"/>
      <c r="N155" s="289"/>
      <c r="O155" s="289"/>
      <c r="P155" s="289"/>
      <c r="Q155" s="289"/>
      <c r="R155" s="289"/>
      <c r="S155" s="289"/>
      <c r="T155" s="289"/>
      <c r="U155" s="289"/>
      <c r="V155" s="289"/>
      <c r="W155" s="289"/>
      <c r="X155" s="289"/>
      <c r="Y155" s="289"/>
      <c r="Z155" s="289"/>
      <c r="AA155" s="289"/>
      <c r="AB155" s="289"/>
      <c r="AC155" s="289"/>
      <c r="AD155" s="289"/>
      <c r="AE155" s="273"/>
      <c r="AF155" s="273"/>
      <c r="AG155" s="273"/>
      <c r="AH155" s="273"/>
      <c r="AI155" s="273"/>
      <c r="AJ155" s="273"/>
      <c r="AK155" s="273"/>
    </row>
    <row r="156" spans="1:37" s="288" customFormat="1" ht="15.6" customHeight="1" x14ac:dyDescent="0.25">
      <c r="A156" s="287"/>
      <c r="B156" s="287"/>
      <c r="C156" s="289"/>
      <c r="D156" s="289"/>
      <c r="E156" s="289"/>
      <c r="F156" s="27"/>
      <c r="G156" s="289"/>
      <c r="H156" s="289"/>
      <c r="I156" s="290"/>
      <c r="J156" s="289"/>
      <c r="K156" s="289"/>
      <c r="L156" s="291"/>
      <c r="M156" s="289"/>
      <c r="N156" s="289"/>
      <c r="O156" s="289"/>
      <c r="P156" s="289"/>
      <c r="Q156" s="289"/>
      <c r="R156" s="289"/>
      <c r="S156" s="289"/>
      <c r="T156" s="289"/>
      <c r="U156" s="289"/>
      <c r="V156" s="289"/>
      <c r="W156" s="289"/>
      <c r="X156" s="289"/>
      <c r="Y156" s="289"/>
      <c r="Z156" s="289"/>
      <c r="AA156" s="289"/>
      <c r="AB156" s="289"/>
      <c r="AC156" s="289"/>
      <c r="AD156" s="289"/>
      <c r="AE156" s="273"/>
      <c r="AF156" s="273"/>
      <c r="AG156" s="273"/>
      <c r="AH156" s="273"/>
      <c r="AI156" s="273"/>
      <c r="AJ156" s="273"/>
      <c r="AK156" s="273"/>
    </row>
    <row r="157" spans="1:37" s="288" customFormat="1" ht="15.6" customHeight="1" x14ac:dyDescent="0.25">
      <c r="A157" s="287"/>
      <c r="B157" s="287"/>
      <c r="C157" s="289"/>
      <c r="D157" s="289"/>
      <c r="E157" s="289"/>
      <c r="F157" s="27"/>
      <c r="G157" s="289"/>
      <c r="H157" s="289"/>
      <c r="I157" s="290"/>
      <c r="J157" s="289"/>
      <c r="K157" s="289"/>
      <c r="L157" s="291"/>
      <c r="M157" s="289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9"/>
      <c r="AD157" s="289"/>
      <c r="AE157" s="273"/>
      <c r="AF157" s="273"/>
      <c r="AG157" s="273"/>
      <c r="AH157" s="273"/>
      <c r="AI157" s="273"/>
      <c r="AJ157" s="273"/>
      <c r="AK157" s="273"/>
    </row>
    <row r="158" spans="1:37" s="288" customFormat="1" ht="15.6" customHeight="1" x14ac:dyDescent="0.25">
      <c r="A158" s="287"/>
      <c r="B158" s="287"/>
      <c r="C158" s="289"/>
      <c r="D158" s="289"/>
      <c r="E158" s="289"/>
      <c r="F158" s="27"/>
      <c r="G158" s="289"/>
      <c r="H158" s="289"/>
      <c r="I158" s="290"/>
      <c r="J158" s="289"/>
      <c r="K158" s="289"/>
      <c r="L158" s="291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89"/>
      <c r="AE158" s="273"/>
      <c r="AF158" s="273"/>
      <c r="AG158" s="273"/>
      <c r="AH158" s="273"/>
      <c r="AI158" s="273"/>
      <c r="AJ158" s="273"/>
      <c r="AK158" s="273"/>
    </row>
    <row r="159" spans="1:37" s="288" customFormat="1" ht="15.6" customHeight="1" x14ac:dyDescent="0.25">
      <c r="A159" s="287"/>
      <c r="B159" s="287"/>
      <c r="C159" s="289"/>
      <c r="D159" s="289"/>
      <c r="E159" s="289"/>
      <c r="F159" s="27"/>
      <c r="G159" s="289"/>
      <c r="H159" s="289"/>
      <c r="I159" s="290"/>
      <c r="J159" s="289"/>
      <c r="K159" s="289"/>
      <c r="L159" s="291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9"/>
      <c r="AD159" s="289"/>
      <c r="AE159" s="273"/>
      <c r="AF159" s="273"/>
      <c r="AG159" s="273"/>
      <c r="AH159" s="273"/>
      <c r="AI159" s="273"/>
      <c r="AJ159" s="273"/>
      <c r="AK159" s="273"/>
    </row>
    <row r="160" spans="1:37" s="288" customFormat="1" ht="15.6" customHeight="1" x14ac:dyDescent="0.25">
      <c r="A160" s="287"/>
      <c r="B160" s="287"/>
      <c r="C160" s="289"/>
      <c r="D160" s="289"/>
      <c r="E160" s="289"/>
      <c r="F160" s="27"/>
      <c r="G160" s="289"/>
      <c r="H160" s="289"/>
      <c r="I160" s="290"/>
      <c r="J160" s="289"/>
      <c r="K160" s="289"/>
      <c r="L160" s="291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73"/>
      <c r="AF160" s="273"/>
      <c r="AG160" s="273"/>
      <c r="AH160" s="273"/>
      <c r="AI160" s="273"/>
      <c r="AJ160" s="273"/>
      <c r="AK160" s="273"/>
    </row>
    <row r="161" spans="1:37" s="288" customFormat="1" ht="15.6" customHeight="1" x14ac:dyDescent="0.25">
      <c r="A161" s="287"/>
      <c r="B161" s="287"/>
      <c r="C161" s="289"/>
      <c r="D161" s="289"/>
      <c r="E161" s="289"/>
      <c r="F161" s="27"/>
      <c r="G161" s="289"/>
      <c r="H161" s="289"/>
      <c r="I161" s="290"/>
      <c r="J161" s="289"/>
      <c r="K161" s="289"/>
      <c r="L161" s="291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73"/>
      <c r="AF161" s="273"/>
      <c r="AG161" s="273"/>
      <c r="AH161" s="273"/>
      <c r="AI161" s="273"/>
      <c r="AJ161" s="273"/>
      <c r="AK161" s="273"/>
    </row>
    <row r="162" spans="1:37" s="288" customFormat="1" ht="15.6" customHeight="1" x14ac:dyDescent="0.25">
      <c r="A162" s="287"/>
      <c r="B162" s="287"/>
      <c r="C162" s="289"/>
      <c r="D162" s="289"/>
      <c r="E162" s="289"/>
      <c r="F162" s="27"/>
      <c r="G162" s="289"/>
      <c r="H162" s="289"/>
      <c r="I162" s="290"/>
      <c r="J162" s="289"/>
      <c r="K162" s="289"/>
      <c r="L162" s="291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73"/>
      <c r="AF162" s="273"/>
      <c r="AG162" s="273"/>
      <c r="AH162" s="273"/>
      <c r="AI162" s="273"/>
      <c r="AJ162" s="273"/>
      <c r="AK162" s="273"/>
    </row>
    <row r="163" spans="1:37" s="288" customFormat="1" ht="15.6" customHeight="1" x14ac:dyDescent="0.25">
      <c r="A163" s="287"/>
      <c r="B163" s="287"/>
      <c r="C163" s="289"/>
      <c r="D163" s="289"/>
      <c r="E163" s="289"/>
      <c r="F163" s="27"/>
      <c r="G163" s="289"/>
      <c r="H163" s="289"/>
      <c r="I163" s="290"/>
      <c r="J163" s="289"/>
      <c r="K163" s="289"/>
      <c r="L163" s="291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  <c r="AC163" s="289"/>
      <c r="AD163" s="289"/>
      <c r="AE163" s="273"/>
      <c r="AF163" s="273"/>
      <c r="AG163" s="273"/>
      <c r="AH163" s="273"/>
      <c r="AI163" s="273"/>
      <c r="AJ163" s="273"/>
      <c r="AK163" s="273"/>
    </row>
    <row r="164" spans="1:37" s="288" customFormat="1" ht="15.6" customHeight="1" x14ac:dyDescent="0.25">
      <c r="A164" s="287"/>
      <c r="B164" s="287"/>
      <c r="C164" s="289"/>
      <c r="D164" s="289"/>
      <c r="E164" s="289"/>
      <c r="F164" s="27"/>
      <c r="G164" s="289"/>
      <c r="H164" s="289"/>
      <c r="I164" s="290"/>
      <c r="J164" s="289"/>
      <c r="K164" s="289"/>
      <c r="L164" s="291"/>
      <c r="M164" s="289"/>
      <c r="N164" s="289"/>
      <c r="O164" s="289"/>
      <c r="P164" s="289"/>
      <c r="Q164" s="289"/>
      <c r="R164" s="289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89"/>
      <c r="AC164" s="289"/>
      <c r="AD164" s="289"/>
      <c r="AE164" s="273"/>
      <c r="AF164" s="273"/>
      <c r="AG164" s="273"/>
      <c r="AH164" s="273"/>
      <c r="AI164" s="273"/>
      <c r="AJ164" s="273"/>
      <c r="AK164" s="273"/>
    </row>
    <row r="165" spans="1:37" s="288" customFormat="1" ht="15.6" customHeight="1" x14ac:dyDescent="0.25">
      <c r="A165" s="287"/>
      <c r="B165" s="287"/>
      <c r="C165" s="289"/>
      <c r="D165" s="289"/>
      <c r="E165" s="289"/>
      <c r="F165" s="27"/>
      <c r="G165" s="289"/>
      <c r="H165" s="289"/>
      <c r="I165" s="290"/>
      <c r="J165" s="289"/>
      <c r="K165" s="289"/>
      <c r="L165" s="291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73"/>
      <c r="AF165" s="273"/>
      <c r="AG165" s="273"/>
      <c r="AH165" s="273"/>
      <c r="AI165" s="273"/>
      <c r="AJ165" s="273"/>
      <c r="AK165" s="273"/>
    </row>
    <row r="166" spans="1:37" s="288" customFormat="1" ht="15.6" customHeight="1" x14ac:dyDescent="0.25">
      <c r="A166" s="287"/>
      <c r="B166" s="287"/>
      <c r="C166" s="289"/>
      <c r="D166" s="289"/>
      <c r="E166" s="289"/>
      <c r="F166" s="27"/>
      <c r="G166" s="289"/>
      <c r="H166" s="289"/>
      <c r="I166" s="290"/>
      <c r="J166" s="289"/>
      <c r="K166" s="289"/>
      <c r="L166" s="291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9"/>
      <c r="AD166" s="289"/>
      <c r="AE166" s="273"/>
      <c r="AF166" s="273"/>
      <c r="AG166" s="273"/>
      <c r="AH166" s="273"/>
      <c r="AI166" s="273"/>
      <c r="AJ166" s="273"/>
      <c r="AK166" s="273"/>
    </row>
    <row r="167" spans="1:37" s="288" customFormat="1" ht="15.6" customHeight="1" x14ac:dyDescent="0.25">
      <c r="A167" s="287"/>
      <c r="B167" s="287"/>
      <c r="C167" s="289"/>
      <c r="D167" s="289"/>
      <c r="E167" s="289"/>
      <c r="F167" s="27"/>
      <c r="G167" s="289"/>
      <c r="H167" s="289"/>
      <c r="I167" s="290"/>
      <c r="J167" s="289"/>
      <c r="K167" s="289"/>
      <c r="L167" s="291"/>
      <c r="M167" s="289"/>
      <c r="N167" s="289"/>
      <c r="O167" s="289"/>
      <c r="P167" s="289"/>
      <c r="Q167" s="289"/>
      <c r="R167" s="289"/>
      <c r="S167" s="289"/>
      <c r="T167" s="289"/>
      <c r="U167" s="289"/>
      <c r="V167" s="289"/>
      <c r="W167" s="289"/>
      <c r="X167" s="289"/>
      <c r="Y167" s="289"/>
      <c r="Z167" s="289"/>
      <c r="AA167" s="289"/>
      <c r="AB167" s="289"/>
      <c r="AC167" s="289"/>
      <c r="AD167" s="289"/>
      <c r="AE167" s="273"/>
      <c r="AF167" s="273"/>
      <c r="AG167" s="273"/>
      <c r="AH167" s="273"/>
      <c r="AI167" s="273"/>
      <c r="AJ167" s="273"/>
      <c r="AK167" s="273"/>
    </row>
    <row r="168" spans="1:37" s="288" customFormat="1" ht="15.6" customHeight="1" x14ac:dyDescent="0.25">
      <c r="A168" s="287"/>
      <c r="B168" s="287"/>
      <c r="C168" s="289"/>
      <c r="D168" s="289"/>
      <c r="E168" s="289"/>
      <c r="F168" s="27"/>
      <c r="G168" s="289"/>
      <c r="H168" s="289"/>
      <c r="I168" s="290"/>
      <c r="J168" s="289"/>
      <c r="K168" s="289"/>
      <c r="L168" s="291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9"/>
      <c r="AD168" s="289"/>
      <c r="AE168" s="273"/>
      <c r="AF168" s="273"/>
      <c r="AG168" s="273"/>
      <c r="AH168" s="273"/>
      <c r="AI168" s="273"/>
      <c r="AJ168" s="273"/>
      <c r="AK168" s="273"/>
    </row>
    <row r="169" spans="1:37" s="288" customFormat="1" ht="15.6" customHeight="1" x14ac:dyDescent="0.25">
      <c r="A169" s="287"/>
      <c r="B169" s="287"/>
      <c r="C169" s="289"/>
      <c r="D169" s="289"/>
      <c r="E169" s="289"/>
      <c r="F169" s="27"/>
      <c r="G169" s="289"/>
      <c r="H169" s="289"/>
      <c r="I169" s="290"/>
      <c r="J169" s="289"/>
      <c r="K169" s="289"/>
      <c r="L169" s="291"/>
      <c r="M169" s="289"/>
      <c r="N169" s="289"/>
      <c r="O169" s="289"/>
      <c r="P169" s="289"/>
      <c r="Q169" s="289"/>
      <c r="R169" s="289"/>
      <c r="S169" s="289"/>
      <c r="T169" s="289"/>
      <c r="U169" s="289"/>
      <c r="V169" s="289"/>
      <c r="W169" s="289"/>
      <c r="X169" s="289"/>
      <c r="Y169" s="289"/>
      <c r="Z169" s="289"/>
      <c r="AA169" s="289"/>
      <c r="AB169" s="289"/>
      <c r="AC169" s="289"/>
      <c r="AD169" s="289"/>
      <c r="AE169" s="273"/>
      <c r="AF169" s="273"/>
      <c r="AG169" s="273"/>
      <c r="AH169" s="273"/>
      <c r="AI169" s="273"/>
      <c r="AJ169" s="273"/>
      <c r="AK169" s="273"/>
    </row>
    <row r="170" spans="1:37" s="288" customFormat="1" ht="15.6" customHeight="1" x14ac:dyDescent="0.25">
      <c r="A170" s="287"/>
      <c r="B170" s="287"/>
      <c r="C170" s="289"/>
      <c r="D170" s="289"/>
      <c r="E170" s="289"/>
      <c r="F170" s="27"/>
      <c r="G170" s="289"/>
      <c r="H170" s="289"/>
      <c r="I170" s="290"/>
      <c r="J170" s="289"/>
      <c r="K170" s="289"/>
      <c r="L170" s="291"/>
      <c r="M170" s="289"/>
      <c r="N170" s="289"/>
      <c r="O170" s="289"/>
      <c r="P170" s="289"/>
      <c r="Q170" s="289"/>
      <c r="R170" s="289"/>
      <c r="S170" s="289"/>
      <c r="T170" s="289"/>
      <c r="U170" s="289"/>
      <c r="V170" s="289"/>
      <c r="W170" s="289"/>
      <c r="X170" s="289"/>
      <c r="Y170" s="289"/>
      <c r="Z170" s="289"/>
      <c r="AA170" s="289"/>
      <c r="AB170" s="289"/>
      <c r="AC170" s="289"/>
      <c r="AD170" s="289"/>
      <c r="AE170" s="273"/>
      <c r="AF170" s="273"/>
      <c r="AG170" s="273"/>
      <c r="AH170" s="273"/>
      <c r="AI170" s="273"/>
      <c r="AJ170" s="273"/>
      <c r="AK170" s="273"/>
    </row>
    <row r="171" spans="1:37" s="288" customFormat="1" ht="15.6" customHeight="1" x14ac:dyDescent="0.25">
      <c r="A171" s="287"/>
      <c r="B171" s="287"/>
      <c r="C171" s="289"/>
      <c r="D171" s="289"/>
      <c r="E171" s="289"/>
      <c r="F171" s="27"/>
      <c r="G171" s="289"/>
      <c r="H171" s="289"/>
      <c r="I171" s="290"/>
      <c r="J171" s="289"/>
      <c r="K171" s="289"/>
      <c r="L171" s="291"/>
      <c r="M171" s="289"/>
      <c r="N171" s="289"/>
      <c r="O171" s="289"/>
      <c r="P171" s="289"/>
      <c r="Q171" s="289"/>
      <c r="R171" s="289"/>
      <c r="S171" s="289"/>
      <c r="T171" s="289"/>
      <c r="U171" s="289"/>
      <c r="V171" s="289"/>
      <c r="W171" s="289"/>
      <c r="X171" s="289"/>
      <c r="Y171" s="289"/>
      <c r="Z171" s="289"/>
      <c r="AA171" s="289"/>
      <c r="AB171" s="289"/>
      <c r="AC171" s="289"/>
      <c r="AD171" s="289"/>
      <c r="AE171" s="273"/>
      <c r="AF171" s="273"/>
      <c r="AG171" s="273"/>
      <c r="AH171" s="273"/>
      <c r="AI171" s="273"/>
      <c r="AJ171" s="273"/>
      <c r="AK171" s="273"/>
    </row>
    <row r="172" spans="1:37" s="288" customFormat="1" ht="15.6" customHeight="1" x14ac:dyDescent="0.25">
      <c r="A172" s="287"/>
      <c r="B172" s="287"/>
      <c r="C172" s="289"/>
      <c r="D172" s="289"/>
      <c r="E172" s="289"/>
      <c r="F172" s="27"/>
      <c r="G172" s="289"/>
      <c r="H172" s="289"/>
      <c r="I172" s="290"/>
      <c r="J172" s="289"/>
      <c r="K172" s="289"/>
      <c r="L172" s="291"/>
      <c r="M172" s="289"/>
      <c r="N172" s="289"/>
      <c r="O172" s="289"/>
      <c r="P172" s="289"/>
      <c r="Q172" s="289"/>
      <c r="R172" s="289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  <c r="AC172" s="289"/>
      <c r="AD172" s="289"/>
      <c r="AE172" s="273"/>
      <c r="AF172" s="273"/>
      <c r="AG172" s="273"/>
      <c r="AH172" s="273"/>
      <c r="AI172" s="273"/>
      <c r="AJ172" s="273"/>
      <c r="AK172" s="273"/>
    </row>
    <row r="173" spans="1:37" s="288" customFormat="1" ht="15.6" customHeight="1" x14ac:dyDescent="0.25">
      <c r="A173" s="287"/>
      <c r="B173" s="287"/>
      <c r="C173" s="289"/>
      <c r="D173" s="289"/>
      <c r="E173" s="289"/>
      <c r="F173" s="27"/>
      <c r="G173" s="289"/>
      <c r="H173" s="289"/>
      <c r="I173" s="290"/>
      <c r="J173" s="289"/>
      <c r="K173" s="289"/>
      <c r="L173" s="291"/>
      <c r="M173" s="289"/>
      <c r="N173" s="289"/>
      <c r="O173" s="289"/>
      <c r="P173" s="289"/>
      <c r="Q173" s="289"/>
      <c r="R173" s="289"/>
      <c r="S173" s="289"/>
      <c r="T173" s="289"/>
      <c r="U173" s="289"/>
      <c r="V173" s="289"/>
      <c r="W173" s="289"/>
      <c r="X173" s="289"/>
      <c r="Y173" s="289"/>
      <c r="Z173" s="289"/>
      <c r="AA173" s="289"/>
      <c r="AB173" s="289"/>
      <c r="AC173" s="289"/>
      <c r="AD173" s="289"/>
      <c r="AE173" s="273"/>
      <c r="AF173" s="273"/>
      <c r="AG173" s="273"/>
      <c r="AH173" s="273"/>
      <c r="AI173" s="273"/>
      <c r="AJ173" s="273"/>
      <c r="AK173" s="273"/>
    </row>
    <row r="174" spans="1:37" s="288" customFormat="1" ht="15.6" customHeight="1" x14ac:dyDescent="0.25">
      <c r="A174" s="287"/>
      <c r="B174" s="287"/>
      <c r="C174" s="289"/>
      <c r="D174" s="289"/>
      <c r="E174" s="289"/>
      <c r="F174" s="27"/>
      <c r="G174" s="289"/>
      <c r="H174" s="289"/>
      <c r="I174" s="290"/>
      <c r="J174" s="289"/>
      <c r="K174" s="289"/>
      <c r="L174" s="291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9"/>
      <c r="AD174" s="289"/>
      <c r="AE174" s="273"/>
      <c r="AF174" s="273"/>
      <c r="AG174" s="273"/>
      <c r="AH174" s="273"/>
      <c r="AI174" s="273"/>
      <c r="AJ174" s="273"/>
      <c r="AK174" s="273"/>
    </row>
    <row r="175" spans="1:37" s="288" customFormat="1" ht="15.6" customHeight="1" x14ac:dyDescent="0.25">
      <c r="A175" s="287"/>
      <c r="B175" s="287"/>
      <c r="C175" s="289"/>
      <c r="D175" s="289"/>
      <c r="E175" s="289"/>
      <c r="F175" s="27"/>
      <c r="G175" s="289"/>
      <c r="H175" s="289"/>
      <c r="I175" s="290"/>
      <c r="J175" s="289"/>
      <c r="K175" s="289"/>
      <c r="L175" s="291"/>
      <c r="M175" s="289"/>
      <c r="N175" s="289"/>
      <c r="O175" s="289"/>
      <c r="P175" s="289"/>
      <c r="Q175" s="289"/>
      <c r="R175" s="289"/>
      <c r="S175" s="289"/>
      <c r="T175" s="289"/>
      <c r="U175" s="289"/>
      <c r="V175" s="289"/>
      <c r="W175" s="289"/>
      <c r="X175" s="289"/>
      <c r="Y175" s="289"/>
      <c r="Z175" s="289"/>
      <c r="AA175" s="289"/>
      <c r="AB175" s="289"/>
      <c r="AC175" s="289"/>
      <c r="AD175" s="289"/>
      <c r="AE175" s="273"/>
      <c r="AF175" s="273"/>
      <c r="AG175" s="273"/>
      <c r="AH175" s="273"/>
      <c r="AI175" s="273"/>
      <c r="AJ175" s="273"/>
      <c r="AK175" s="273"/>
    </row>
    <row r="176" spans="1:37" s="288" customFormat="1" ht="15.6" customHeight="1" x14ac:dyDescent="0.25">
      <c r="A176" s="287"/>
      <c r="B176" s="287"/>
      <c r="C176" s="289"/>
      <c r="D176" s="289"/>
      <c r="E176" s="289"/>
      <c r="F176" s="27"/>
      <c r="G176" s="289"/>
      <c r="H176" s="289"/>
      <c r="I176" s="290"/>
      <c r="J176" s="289"/>
      <c r="K176" s="289"/>
      <c r="L176" s="291"/>
      <c r="M176" s="289"/>
      <c r="N176" s="289"/>
      <c r="O176" s="289"/>
      <c r="P176" s="289"/>
      <c r="Q176" s="289"/>
      <c r="R176" s="289"/>
      <c r="S176" s="289"/>
      <c r="T176" s="289"/>
      <c r="U176" s="289"/>
      <c r="V176" s="289"/>
      <c r="W176" s="289"/>
      <c r="X176" s="289"/>
      <c r="Y176" s="289"/>
      <c r="Z176" s="289"/>
      <c r="AA176" s="289"/>
      <c r="AB176" s="289"/>
      <c r="AC176" s="289"/>
      <c r="AD176" s="289"/>
      <c r="AE176" s="273"/>
      <c r="AF176" s="273"/>
      <c r="AG176" s="273"/>
      <c r="AH176" s="273"/>
      <c r="AI176" s="273"/>
      <c r="AJ176" s="273"/>
      <c r="AK176" s="273"/>
    </row>
    <row r="177" spans="1:37" s="288" customFormat="1" ht="15.6" customHeight="1" x14ac:dyDescent="0.25">
      <c r="A177" s="287"/>
      <c r="B177" s="287"/>
      <c r="C177" s="289"/>
      <c r="D177" s="289"/>
      <c r="E177" s="289"/>
      <c r="F177" s="27"/>
      <c r="G177" s="289"/>
      <c r="H177" s="289"/>
      <c r="I177" s="290"/>
      <c r="J177" s="289"/>
      <c r="K177" s="289"/>
      <c r="L177" s="291"/>
      <c r="M177" s="289"/>
      <c r="N177" s="289"/>
      <c r="O177" s="289"/>
      <c r="P177" s="289"/>
      <c r="Q177" s="289"/>
      <c r="R177" s="289"/>
      <c r="S177" s="289"/>
      <c r="T177" s="289"/>
      <c r="U177" s="289"/>
      <c r="V177" s="289"/>
      <c r="W177" s="289"/>
      <c r="X177" s="289"/>
      <c r="Y177" s="289"/>
      <c r="Z177" s="289"/>
      <c r="AA177" s="289"/>
      <c r="AB177" s="289"/>
      <c r="AC177" s="289"/>
      <c r="AD177" s="289"/>
      <c r="AE177" s="273"/>
      <c r="AF177" s="273"/>
      <c r="AG177" s="273"/>
      <c r="AH177" s="273"/>
      <c r="AI177" s="273"/>
      <c r="AJ177" s="273"/>
      <c r="AK177" s="273"/>
    </row>
    <row r="178" spans="1:37" s="288" customFormat="1" ht="15.6" customHeight="1" x14ac:dyDescent="0.25">
      <c r="A178" s="287"/>
      <c r="B178" s="287"/>
      <c r="C178" s="289"/>
      <c r="D178" s="289"/>
      <c r="E178" s="289"/>
      <c r="F178" s="27"/>
      <c r="G178" s="289"/>
      <c r="H178" s="289"/>
      <c r="I178" s="290"/>
      <c r="J178" s="289"/>
      <c r="K178" s="289"/>
      <c r="L178" s="291"/>
      <c r="M178" s="289"/>
      <c r="N178" s="289"/>
      <c r="O178" s="289"/>
      <c r="P178" s="289"/>
      <c r="Q178" s="289"/>
      <c r="R178" s="289"/>
      <c r="S178" s="289"/>
      <c r="T178" s="289"/>
      <c r="U178" s="289"/>
      <c r="V178" s="289"/>
      <c r="W178" s="289"/>
      <c r="X178" s="289"/>
      <c r="Y178" s="289"/>
      <c r="Z178" s="289"/>
      <c r="AA178" s="289"/>
      <c r="AB178" s="289"/>
      <c r="AC178" s="289"/>
      <c r="AD178" s="289"/>
      <c r="AE178" s="273"/>
      <c r="AF178" s="273"/>
      <c r="AG178" s="273"/>
      <c r="AH178" s="273"/>
      <c r="AI178" s="273"/>
      <c r="AJ178" s="273"/>
      <c r="AK178" s="273"/>
    </row>
    <row r="179" spans="1:37" s="288" customFormat="1" ht="15.6" customHeight="1" x14ac:dyDescent="0.25">
      <c r="A179" s="287"/>
      <c r="B179" s="287"/>
      <c r="C179" s="289"/>
      <c r="D179" s="289"/>
      <c r="E179" s="289"/>
      <c r="F179" s="27"/>
      <c r="G179" s="289"/>
      <c r="H179" s="289"/>
      <c r="I179" s="290"/>
      <c r="J179" s="289"/>
      <c r="K179" s="289"/>
      <c r="L179" s="291"/>
      <c r="M179" s="289"/>
      <c r="N179" s="289"/>
      <c r="O179" s="289"/>
      <c r="P179" s="289"/>
      <c r="Q179" s="289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9"/>
      <c r="AD179" s="289"/>
      <c r="AE179" s="273"/>
      <c r="AF179" s="273"/>
      <c r="AG179" s="273"/>
      <c r="AH179" s="273"/>
      <c r="AI179" s="273"/>
      <c r="AJ179" s="273"/>
      <c r="AK179" s="273"/>
    </row>
    <row r="180" spans="1:37" s="288" customFormat="1" ht="15.6" customHeight="1" x14ac:dyDescent="0.25">
      <c r="A180" s="287"/>
      <c r="B180" s="287"/>
      <c r="C180" s="289"/>
      <c r="D180" s="289"/>
      <c r="E180" s="289"/>
      <c r="F180" s="27"/>
      <c r="G180" s="289"/>
      <c r="H180" s="289"/>
      <c r="I180" s="290"/>
      <c r="J180" s="289"/>
      <c r="K180" s="289"/>
      <c r="L180" s="291"/>
      <c r="M180" s="289"/>
      <c r="N180" s="289"/>
      <c r="O180" s="289"/>
      <c r="P180" s="289"/>
      <c r="Q180" s="289"/>
      <c r="R180" s="289"/>
      <c r="S180" s="289"/>
      <c r="T180" s="289"/>
      <c r="U180" s="289"/>
      <c r="V180" s="289"/>
      <c r="W180" s="289"/>
      <c r="X180" s="289"/>
      <c r="Y180" s="289"/>
      <c r="Z180" s="289"/>
      <c r="AA180" s="289"/>
      <c r="AB180" s="289"/>
      <c r="AC180" s="289"/>
      <c r="AD180" s="289"/>
      <c r="AE180" s="273"/>
      <c r="AF180" s="273"/>
      <c r="AG180" s="273"/>
      <c r="AH180" s="273"/>
      <c r="AI180" s="273"/>
      <c r="AJ180" s="273"/>
      <c r="AK180" s="273"/>
    </row>
    <row r="181" spans="1:37" s="288" customFormat="1" ht="15.6" customHeight="1" x14ac:dyDescent="0.25">
      <c r="A181" s="287"/>
      <c r="B181" s="287"/>
      <c r="C181" s="289"/>
      <c r="D181" s="289"/>
      <c r="E181" s="289"/>
      <c r="F181" s="27"/>
      <c r="G181" s="289"/>
      <c r="H181" s="289"/>
      <c r="I181" s="290"/>
      <c r="J181" s="289"/>
      <c r="K181" s="289"/>
      <c r="L181" s="291"/>
      <c r="M181" s="289"/>
      <c r="N181" s="289"/>
      <c r="O181" s="289"/>
      <c r="P181" s="289"/>
      <c r="Q181" s="289"/>
      <c r="R181" s="289"/>
      <c r="S181" s="289"/>
      <c r="T181" s="289"/>
      <c r="U181" s="289"/>
      <c r="V181" s="289"/>
      <c r="W181" s="289"/>
      <c r="X181" s="289"/>
      <c r="Y181" s="289"/>
      <c r="Z181" s="289"/>
      <c r="AA181" s="289"/>
      <c r="AB181" s="289"/>
      <c r="AC181" s="289"/>
      <c r="AD181" s="289"/>
      <c r="AE181" s="273"/>
      <c r="AF181" s="273"/>
      <c r="AG181" s="273"/>
      <c r="AH181" s="273"/>
      <c r="AI181" s="273"/>
      <c r="AJ181" s="273"/>
      <c r="AK181" s="273"/>
    </row>
    <row r="182" spans="1:37" s="288" customFormat="1" ht="15.6" customHeight="1" x14ac:dyDescent="0.25">
      <c r="A182" s="287"/>
      <c r="B182" s="287"/>
      <c r="C182" s="289"/>
      <c r="D182" s="289"/>
      <c r="E182" s="289"/>
      <c r="F182" s="27"/>
      <c r="G182" s="289"/>
      <c r="H182" s="289"/>
      <c r="I182" s="290"/>
      <c r="J182" s="289"/>
      <c r="K182" s="289"/>
      <c r="L182" s="291"/>
      <c r="M182" s="289"/>
      <c r="N182" s="289"/>
      <c r="O182" s="289"/>
      <c r="P182" s="289"/>
      <c r="Q182" s="289"/>
      <c r="R182" s="289"/>
      <c r="S182" s="289"/>
      <c r="T182" s="289"/>
      <c r="U182" s="289"/>
      <c r="V182" s="289"/>
      <c r="W182" s="289"/>
      <c r="X182" s="289"/>
      <c r="Y182" s="289"/>
      <c r="Z182" s="289"/>
      <c r="AA182" s="289"/>
      <c r="AB182" s="289"/>
      <c r="AC182" s="289"/>
      <c r="AD182" s="289"/>
      <c r="AE182" s="273"/>
      <c r="AF182" s="273"/>
      <c r="AG182" s="273"/>
      <c r="AH182" s="273"/>
      <c r="AI182" s="273"/>
      <c r="AJ182" s="273"/>
      <c r="AK182" s="273"/>
    </row>
    <row r="183" spans="1:37" ht="15.6" customHeight="1" x14ac:dyDescent="0.25">
      <c r="AE183" s="273"/>
      <c r="AF183" s="273"/>
      <c r="AG183" s="273"/>
      <c r="AH183" s="273"/>
      <c r="AI183" s="273"/>
      <c r="AJ183" s="273"/>
      <c r="AK183" s="273"/>
    </row>
  </sheetData>
  <sortState ref="C4:AD6">
    <sortCondition ref="C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2023-01-03T22:59:33Z</dcterms:modified>
</cp:coreProperties>
</file>